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:\SOUTĚŽE UHL\2025\SEE\139_25 Oprava trakčního vedení v úseku Dřísy (mimo) - Všetaty (mimo)\4. Ke zveřejnění na E-ZAK\"/>
    </mc:Choice>
  </mc:AlternateContent>
  <xr:revisionPtr revIDLastSave="0" documentId="13_ncr:1_{75B8B78A-D4F7-498B-9E9B-92247D9B19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01-81-01.1 - Oprava TV..." sheetId="2" r:id="rId2"/>
    <sheet name="SO 01-81-01.2 - Oprava TV..." sheetId="3" r:id="rId3"/>
    <sheet name="SO 01-87-01 - Ukolejnění ..." sheetId="4" r:id="rId4"/>
    <sheet name="VON - VRNY" sheetId="5" r:id="rId5"/>
    <sheet name="Pokyny pro vyplnění" sheetId="6" r:id="rId6"/>
  </sheets>
  <definedNames>
    <definedName name="_xlnm._FilterDatabase" localSheetId="1" hidden="1">'SO 01-81-01.1 - Oprava TV...'!$C$87:$K$324</definedName>
    <definedName name="_xlnm._FilterDatabase" localSheetId="2" hidden="1">'SO 01-81-01.2 - Oprava TV...'!$C$81:$K$89</definedName>
    <definedName name="_xlnm._FilterDatabase" localSheetId="3" hidden="1">'SO 01-87-01 - Ukolejnění ...'!$C$82:$K$113</definedName>
    <definedName name="_xlnm._FilterDatabase" localSheetId="4" hidden="1">'VON - VRNY'!$C$79:$K$86</definedName>
    <definedName name="_xlnm.Print_Titles" localSheetId="0">'Rekapitulace stavby'!$52:$52</definedName>
    <definedName name="_xlnm.Print_Titles" localSheetId="1">'SO 01-81-01.1 - Oprava TV...'!$87:$87</definedName>
    <definedName name="_xlnm.Print_Titles" localSheetId="2">'SO 01-81-01.2 - Oprava TV...'!$81:$81</definedName>
    <definedName name="_xlnm.Print_Titles" localSheetId="3">'SO 01-87-01 - Ukolejnění ...'!$82:$82</definedName>
    <definedName name="_xlnm.Print_Titles" localSheetId="4">'VON - VRNY'!$79:$79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1">'SO 01-81-01.1 - Oprava TV...'!$C$4:$J$39,'SO 01-81-01.1 - Oprava TV...'!$C$45:$J$69,'SO 01-81-01.1 - Oprava TV...'!$C$75:$K$324</definedName>
    <definedName name="_xlnm.Print_Area" localSheetId="2">'SO 01-81-01.2 - Oprava TV...'!$C$4:$J$39,'SO 01-81-01.2 - Oprava TV...'!$C$45:$J$63,'SO 01-81-01.2 - Oprava TV...'!$C$69:$K$89</definedName>
    <definedName name="_xlnm.Print_Area" localSheetId="3">'SO 01-87-01 - Ukolejnění ...'!$C$4:$J$39,'SO 01-87-01 - Ukolejnění ...'!$C$45:$J$64,'SO 01-87-01 - Ukolejnění ...'!$C$70:$K$113</definedName>
    <definedName name="_xlnm.Print_Area" localSheetId="4">'VON - VRNY'!$C$4:$J$39,'VON - VRNY'!$C$45:$J$61,'VON - VRNY'!$C$67:$K$86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J77" i="5"/>
  <c r="J76" i="5"/>
  <c r="F76" i="5"/>
  <c r="F74" i="5"/>
  <c r="E72" i="5"/>
  <c r="J55" i="5"/>
  <c r="J54" i="5"/>
  <c r="F54" i="5"/>
  <c r="F52" i="5"/>
  <c r="E50" i="5"/>
  <c r="J18" i="5"/>
  <c r="E18" i="5"/>
  <c r="F55" i="5" s="1"/>
  <c r="J17" i="5"/>
  <c r="J12" i="5"/>
  <c r="J52" i="5"/>
  <c r="E7" i="5"/>
  <c r="E70" i="5"/>
  <c r="J37" i="4"/>
  <c r="J36" i="4"/>
  <c r="AY57" i="1" s="1"/>
  <c r="J35" i="4"/>
  <c r="AX57" i="1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J18" i="4"/>
  <c r="E18" i="4"/>
  <c r="F80" i="4" s="1"/>
  <c r="J17" i="4"/>
  <c r="J12" i="4"/>
  <c r="J77" i="4"/>
  <c r="E7" i="4"/>
  <c r="E48" i="4" s="1"/>
  <c r="J37" i="3"/>
  <c r="J36" i="3"/>
  <c r="AY56" i="1"/>
  <c r="J35" i="3"/>
  <c r="AX56" i="1" s="1"/>
  <c r="BI88" i="3"/>
  <c r="BH88" i="3"/>
  <c r="BG88" i="3"/>
  <c r="BF88" i="3"/>
  <c r="T88" i="3"/>
  <c r="T87" i="3"/>
  <c r="T86" i="3" s="1"/>
  <c r="R88" i="3"/>
  <c r="R87" i="3"/>
  <c r="R86" i="3"/>
  <c r="P88" i="3"/>
  <c r="P87" i="3" s="1"/>
  <c r="P86" i="3" s="1"/>
  <c r="BI84" i="3"/>
  <c r="BH84" i="3"/>
  <c r="BG84" i="3"/>
  <c r="BF84" i="3"/>
  <c r="T84" i="3"/>
  <c r="R84" i="3"/>
  <c r="P84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/>
  <c r="J17" i="3"/>
  <c r="J12" i="3"/>
  <c r="J76" i="3" s="1"/>
  <c r="E7" i="3"/>
  <c r="E72" i="3" s="1"/>
  <c r="J37" i="2"/>
  <c r="J36" i="2"/>
  <c r="AY55" i="1"/>
  <c r="J35" i="2"/>
  <c r="AX55" i="1" s="1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F36" i="2" s="1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J34" i="2" s="1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F35" i="2" s="1"/>
  <c r="BF96" i="2"/>
  <c r="T96" i="2"/>
  <c r="R96" i="2"/>
  <c r="P96" i="2"/>
  <c r="BI94" i="2"/>
  <c r="BH94" i="2"/>
  <c r="BG94" i="2"/>
  <c r="BF94" i="2"/>
  <c r="T94" i="2"/>
  <c r="R94" i="2"/>
  <c r="P94" i="2"/>
  <c r="BI93" i="2"/>
  <c r="F37" i="2" s="1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55" i="2"/>
  <c r="J17" i="2"/>
  <c r="J12" i="2"/>
  <c r="J52" i="2"/>
  <c r="E7" i="2"/>
  <c r="E78" i="2"/>
  <c r="L50" i="1"/>
  <c r="AM50" i="1"/>
  <c r="AM49" i="1"/>
  <c r="L49" i="1"/>
  <c r="AM47" i="1"/>
  <c r="L47" i="1"/>
  <c r="L45" i="1"/>
  <c r="L44" i="1"/>
  <c r="BK144" i="2"/>
  <c r="BK88" i="4"/>
  <c r="BK274" i="2"/>
  <c r="BK285" i="2"/>
  <c r="BK148" i="2"/>
  <c r="BK143" i="2"/>
  <c r="BK91" i="4"/>
  <c r="J179" i="2"/>
  <c r="BK295" i="2"/>
  <c r="BK187" i="2"/>
  <c r="BK120" i="2"/>
  <c r="BK202" i="2"/>
  <c r="J109" i="4"/>
  <c r="BK138" i="2"/>
  <c r="BK147" i="2"/>
  <c r="BK161" i="2"/>
  <c r="J172" i="2"/>
  <c r="BK232" i="2"/>
  <c r="J88" i="3"/>
  <c r="J229" i="2"/>
  <c r="BK300" i="2"/>
  <c r="J180" i="2"/>
  <c r="J161" i="2"/>
  <c r="BK239" i="2"/>
  <c r="BK136" i="2"/>
  <c r="J211" i="2"/>
  <c r="J135" i="2"/>
  <c r="BK157" i="2"/>
  <c r="BK244" i="2"/>
  <c r="J160" i="2"/>
  <c r="BK268" i="2"/>
  <c r="J188" i="2"/>
  <c r="J244" i="2"/>
  <c r="BK105" i="2"/>
  <c r="BK102" i="2"/>
  <c r="J125" i="2"/>
  <c r="J98" i="4"/>
  <c r="BK164" i="2"/>
  <c r="BK211" i="2"/>
  <c r="BK112" i="4"/>
  <c r="BK178" i="2"/>
  <c r="J85" i="5"/>
  <c r="BK206" i="2"/>
  <c r="BK298" i="2"/>
  <c r="J169" i="2"/>
  <c r="BK109" i="4"/>
  <c r="BK85" i="5"/>
  <c r="BK117" i="2"/>
  <c r="J242" i="2"/>
  <c r="BK135" i="2"/>
  <c r="J122" i="2"/>
  <c r="J295" i="2"/>
  <c r="J318" i="2"/>
  <c r="BK207" i="2"/>
  <c r="J268" i="2"/>
  <c r="J322" i="2"/>
  <c r="J157" i="2"/>
  <c r="J86" i="4"/>
  <c r="J83" i="5"/>
  <c r="J261" i="2"/>
  <c r="J311" i="2"/>
  <c r="J304" i="2"/>
  <c r="J223" i="2"/>
  <c r="J181" i="2"/>
  <c r="BK194" i="2"/>
  <c r="J221" i="2"/>
  <c r="BK109" i="2"/>
  <c r="BK304" i="2"/>
  <c r="BK153" i="2"/>
  <c r="BK241" i="2"/>
  <c r="J155" i="2"/>
  <c r="J203" i="2"/>
  <c r="J278" i="2"/>
  <c r="BK188" i="2"/>
  <c r="J236" i="2"/>
  <c r="BK281" i="2"/>
  <c r="J143" i="2"/>
  <c r="BK223" i="2"/>
  <c r="J103" i="2"/>
  <c r="J235" i="2"/>
  <c r="BK228" i="2"/>
  <c r="BK131" i="2"/>
  <c r="BK204" i="2"/>
  <c r="BK93" i="2"/>
  <c r="BK104" i="4"/>
  <c r="J136" i="2"/>
  <c r="BK114" i="2"/>
  <c r="BK179" i="2"/>
  <c r="J95" i="4"/>
  <c r="J94" i="2"/>
  <c r="J82" i="5"/>
  <c r="J156" i="2"/>
  <c r="BK291" i="2"/>
  <c r="J117" i="2"/>
  <c r="BK94" i="4"/>
  <c r="J300" i="2"/>
  <c r="J316" i="2"/>
  <c r="J178" i="2"/>
  <c r="J194" i="2"/>
  <c r="BK89" i="4"/>
  <c r="J220" i="2"/>
  <c r="BK259" i="2"/>
  <c r="BK278" i="2"/>
  <c r="BK151" i="2"/>
  <c r="J184" i="2"/>
  <c r="BK116" i="2"/>
  <c r="BK126" i="2"/>
  <c r="J128" i="2"/>
  <c r="J270" i="2"/>
  <c r="BK122" i="2"/>
  <c r="BK152" i="2"/>
  <c r="BK83" i="5"/>
  <c r="J170" i="2"/>
  <c r="BK101" i="2"/>
  <c r="BK137" i="2"/>
  <c r="BK132" i="2"/>
  <c r="BK124" i="2"/>
  <c r="J107" i="4"/>
  <c r="BK305" i="2"/>
  <c r="J112" i="2"/>
  <c r="J222" i="2"/>
  <c r="J168" i="2"/>
  <c r="BK107" i="4"/>
  <c r="J314" i="2"/>
  <c r="BK168" i="2"/>
  <c r="J262" i="2"/>
  <c r="J167" i="2"/>
  <c r="J97" i="4"/>
  <c r="J279" i="2"/>
  <c r="J306" i="2"/>
  <c r="J196" i="2"/>
  <c r="BK217" i="2"/>
  <c r="J88" i="4"/>
  <c r="BK313" i="2"/>
  <c r="BK192" i="2"/>
  <c r="J305" i="2"/>
  <c r="J239" i="2"/>
  <c r="J175" i="2"/>
  <c r="BK320" i="2"/>
  <c r="J185" i="2"/>
  <c r="J283" i="2"/>
  <c r="J145" i="2"/>
  <c r="J320" i="2"/>
  <c r="BK103" i="4"/>
  <c r="J267" i="2"/>
  <c r="BK323" i="2"/>
  <c r="J150" i="2"/>
  <c r="BK107" i="2"/>
  <c r="BK209" i="2"/>
  <c r="BK230" i="2"/>
  <c r="BK142" i="2"/>
  <c r="BK201" i="2"/>
  <c r="J112" i="4"/>
  <c r="BK282" i="2"/>
  <c r="J93" i="2"/>
  <c r="J186" i="2"/>
  <c r="J274" i="2"/>
  <c r="BK125" i="2"/>
  <c r="AS54" i="1"/>
  <c r="J206" i="2"/>
  <c r="J302" i="2"/>
  <c r="BK216" i="2"/>
  <c r="J171" i="2"/>
  <c r="BK156" i="2"/>
  <c r="J187" i="2"/>
  <c r="BK189" i="2"/>
  <c r="BK86" i="4"/>
  <c r="J299" i="2"/>
  <c r="BK127" i="2"/>
  <c r="BK199" i="2"/>
  <c r="J159" i="2"/>
  <c r="J312" i="2"/>
  <c r="J129" i="2"/>
  <c r="J292" i="2"/>
  <c r="BK180" i="2"/>
  <c r="BK146" i="2"/>
  <c r="BK198" i="2"/>
  <c r="J101" i="2"/>
  <c r="J162" i="2"/>
  <c r="J96" i="2"/>
  <c r="J313" i="2"/>
  <c r="BK104" i="2"/>
  <c r="BK166" i="2"/>
  <c r="J215" i="2"/>
  <c r="BK240" i="2"/>
  <c r="J121" i="2"/>
  <c r="J191" i="2"/>
  <c r="BK318" i="2"/>
  <c r="BK280" i="2"/>
  <c r="J317" i="2"/>
  <c r="BK210" i="2"/>
  <c r="J100" i="2"/>
  <c r="BK145" i="2"/>
  <c r="J219" i="2"/>
  <c r="J225" i="2"/>
  <c r="J107" i="2"/>
  <c r="BK312" i="2"/>
  <c r="BK272" i="2"/>
  <c r="J217" i="2"/>
  <c r="J257" i="2"/>
  <c r="J91" i="4"/>
  <c r="BK200" i="2"/>
  <c r="BK96" i="4"/>
  <c r="BK245" i="2"/>
  <c r="J280" i="2"/>
  <c r="J199" i="2"/>
  <c r="J98" i="2"/>
  <c r="BK84" i="5"/>
  <c r="J141" i="2"/>
  <c r="BK225" i="2"/>
  <c r="J273" i="2"/>
  <c r="J108" i="2"/>
  <c r="BK299" i="2"/>
  <c r="BK224" i="2"/>
  <c r="BK96" i="2"/>
  <c r="J216" i="2"/>
  <c r="J115" i="2"/>
  <c r="J214" i="2"/>
  <c r="J127" i="2"/>
  <c r="BK220" i="2"/>
  <c r="J298" i="2"/>
  <c r="BK167" i="2"/>
  <c r="BK226" i="2"/>
  <c r="BK314" i="2"/>
  <c r="BK317" i="2"/>
  <c r="BK229" i="2"/>
  <c r="J319" i="2"/>
  <c r="BK154" i="2"/>
  <c r="J193" i="2"/>
  <c r="J96" i="4"/>
  <c r="BK264" i="2"/>
  <c r="BK267" i="2"/>
  <c r="BK139" i="2"/>
  <c r="J142" i="2"/>
  <c r="J198" i="2"/>
  <c r="BK97" i="4"/>
  <c r="J91" i="2"/>
  <c r="J174" i="2"/>
  <c r="BK262" i="2"/>
  <c r="BK184" i="2"/>
  <c r="BK246" i="2"/>
  <c r="J202" i="2"/>
  <c r="J190" i="2"/>
  <c r="J255" i="2"/>
  <c r="J245" i="2"/>
  <c r="J94" i="4"/>
  <c r="BK283" i="2"/>
  <c r="J126" i="2"/>
  <c r="J204" i="2"/>
  <c r="BK110" i="4"/>
  <c r="BK100" i="4"/>
  <c r="BK296" i="2"/>
  <c r="J303" i="2"/>
  <c r="J231" i="2"/>
  <c r="J144" i="2"/>
  <c r="J183" i="2"/>
  <c r="J177" i="2"/>
  <c r="J252" i="2"/>
  <c r="J195" i="2"/>
  <c r="J209" i="2"/>
  <c r="J208" i="2"/>
  <c r="BK97" i="2"/>
  <c r="J148" i="2"/>
  <c r="J103" i="4"/>
  <c r="J114" i="2"/>
  <c r="BK222" i="2"/>
  <c r="BK221" i="2"/>
  <c r="BK98" i="2"/>
  <c r="BK115" i="2"/>
  <c r="J228" i="2"/>
  <c r="J266" i="2"/>
  <c r="J124" i="2"/>
  <c r="J192" i="2"/>
  <c r="BK227" i="2"/>
  <c r="BK150" i="2"/>
  <c r="BK170" i="2"/>
  <c r="BK265" i="2"/>
  <c r="J84" i="3"/>
  <c r="BK315" i="2"/>
  <c r="J189" i="2"/>
  <c r="BK242" i="2"/>
  <c r="J93" i="4"/>
  <c r="J164" i="2"/>
  <c r="J106" i="4"/>
  <c r="J290" i="2"/>
  <c r="BK260" i="2"/>
  <c r="J182" i="2"/>
  <c r="J120" i="2"/>
  <c r="J90" i="4"/>
  <c r="J224" i="2"/>
  <c r="J232" i="2"/>
  <c r="BK177" i="2"/>
  <c r="BK88" i="3"/>
  <c r="J104" i="4"/>
  <c r="J105" i="2"/>
  <c r="BK214" i="2"/>
  <c r="J212" i="2"/>
  <c r="J260" i="2"/>
  <c r="BK84" i="3"/>
  <c r="J84" i="5"/>
  <c r="BK287" i="2"/>
  <c r="J254" i="2"/>
  <c r="BK266" i="2"/>
  <c r="J205" i="2"/>
  <c r="BK273" i="2"/>
  <c r="J173" i="2"/>
  <c r="J264" i="2"/>
  <c r="BK182" i="2"/>
  <c r="J240" i="2"/>
  <c r="J92" i="4"/>
  <c r="J200" i="2"/>
  <c r="J233" i="2"/>
  <c r="J285" i="2"/>
  <c r="BK269" i="2"/>
  <c r="BK175" i="2"/>
  <c r="J265" i="2"/>
  <c r="BK279" i="2"/>
  <c r="BK112" i="2"/>
  <c r="BK169" i="2"/>
  <c r="BK321" i="2"/>
  <c r="J309" i="2"/>
  <c r="BK255" i="2"/>
  <c r="BK94" i="2"/>
  <c r="BK193" i="2"/>
  <c r="BK218" i="2"/>
  <c r="J154" i="2"/>
  <c r="BK106" i="4"/>
  <c r="J197" i="2"/>
  <c r="BK158" i="2"/>
  <c r="J146" i="2"/>
  <c r="BK99" i="2"/>
  <c r="J86" i="5"/>
  <c r="J147" i="2"/>
  <c r="BK311" i="2"/>
  <c r="BK174" i="2"/>
  <c r="J241" i="2"/>
  <c r="BK159" i="2"/>
  <c r="J108" i="4"/>
  <c r="J294" i="2"/>
  <c r="J97" i="2"/>
  <c r="J213" i="2"/>
  <c r="BK163" i="2"/>
  <c r="BK95" i="4"/>
  <c r="J259" i="2"/>
  <c r="BK233" i="2"/>
  <c r="J165" i="2"/>
  <c r="J227" i="2"/>
  <c r="BK98" i="4"/>
  <c r="BK302" i="2"/>
  <c r="J218" i="2"/>
  <c r="BK316" i="2"/>
  <c r="J247" i="2"/>
  <c r="BK190" i="2"/>
  <c r="J131" i="2"/>
  <c r="BK231" i="2"/>
  <c r="J152" i="2"/>
  <c r="BK270" i="2"/>
  <c r="BK195" i="2"/>
  <c r="J246" i="2"/>
  <c r="J315" i="2"/>
  <c r="BK236" i="2"/>
  <c r="J277" i="2"/>
  <c r="J324" i="2"/>
  <c r="J110" i="4"/>
  <c r="BK93" i="4"/>
  <c r="J272" i="2"/>
  <c r="BK172" i="2"/>
  <c r="BK129" i="2"/>
  <c r="BK196" i="2"/>
  <c r="J139" i="2"/>
  <c r="J89" i="4"/>
  <c r="J310" i="2"/>
  <c r="BK165" i="2"/>
  <c r="J281" i="2"/>
  <c r="J230" i="2"/>
  <c r="J163" i="2"/>
  <c r="BK263" i="2"/>
  <c r="J158" i="2"/>
  <c r="J250" i="2"/>
  <c r="BK108" i="2"/>
  <c r="BK108" i="4"/>
  <c r="BK292" i="2"/>
  <c r="J149" i="2"/>
  <c r="BK247" i="2"/>
  <c r="BK290" i="2"/>
  <c r="BK160" i="2"/>
  <c r="BK250" i="2"/>
  <c r="BK130" i="2"/>
  <c r="J137" i="2"/>
  <c r="BK310" i="2"/>
  <c r="BK181" i="2"/>
  <c r="BK293" i="2"/>
  <c r="BK162" i="2"/>
  <c r="J248" i="2"/>
  <c r="BK173" i="2"/>
  <c r="BK219" i="2"/>
  <c r="BK248" i="2"/>
  <c r="J104" i="2"/>
  <c r="BK121" i="2"/>
  <c r="J287" i="2"/>
  <c r="BK176" i="2"/>
  <c r="BK319" i="2"/>
  <c r="J282" i="2"/>
  <c r="J153" i="2"/>
  <c r="J176" i="2"/>
  <c r="BK306" i="2"/>
  <c r="BK235" i="2"/>
  <c r="BK183" i="2"/>
  <c r="BK197" i="2"/>
  <c r="BK86" i="5"/>
  <c r="BK92" i="4"/>
  <c r="BK322" i="2"/>
  <c r="BK277" i="2"/>
  <c r="BK324" i="2"/>
  <c r="BK212" i="2"/>
  <c r="BK294" i="2"/>
  <c r="BK191" i="2"/>
  <c r="BK103" i="2"/>
  <c r="J102" i="2"/>
  <c r="BK82" i="5"/>
  <c r="BK149" i="2"/>
  <c r="J226" i="2"/>
  <c r="J151" i="2"/>
  <c r="J99" i="2"/>
  <c r="BK171" i="2"/>
  <c r="J100" i="4"/>
  <c r="J297" i="2"/>
  <c r="BK100" i="2"/>
  <c r="BK215" i="2"/>
  <c r="BK155" i="2"/>
  <c r="BK254" i="2"/>
  <c r="BK141" i="2"/>
  <c r="BK205" i="2"/>
  <c r="BK119" i="2"/>
  <c r="BK309" i="2"/>
  <c r="J132" i="2"/>
  <c r="BK203" i="2"/>
  <c r="BK303" i="2"/>
  <c r="J296" i="2"/>
  <c r="BK186" i="2"/>
  <c r="BK91" i="2"/>
  <c r="BK257" i="2"/>
  <c r="BK252" i="2"/>
  <c r="J130" i="2"/>
  <c r="J291" i="2"/>
  <c r="J321" i="2"/>
  <c r="J207" i="2"/>
  <c r="J263" i="2"/>
  <c r="J109" i="2"/>
  <c r="BK208" i="2"/>
  <c r="BK261" i="2"/>
  <c r="BK185" i="2"/>
  <c r="J201" i="2"/>
  <c r="J323" i="2"/>
  <c r="J166" i="2"/>
  <c r="BK297" i="2"/>
  <c r="J138" i="2"/>
  <c r="BK213" i="2"/>
  <c r="J269" i="2"/>
  <c r="BK128" i="2"/>
  <c r="J210" i="2"/>
  <c r="BK90" i="4"/>
  <c r="J293" i="2"/>
  <c r="J116" i="2"/>
  <c r="J119" i="2"/>
  <c r="F34" i="2" l="1"/>
  <c r="T83" i="3"/>
  <c r="T82" i="3"/>
  <c r="P83" i="3"/>
  <c r="P82" i="3"/>
  <c r="AU56" i="1" s="1"/>
  <c r="R83" i="3"/>
  <c r="R82" i="3"/>
  <c r="T90" i="2"/>
  <c r="T89" i="2" s="1"/>
  <c r="T88" i="2" s="1"/>
  <c r="R134" i="2"/>
  <c r="R289" i="2"/>
  <c r="R90" i="2"/>
  <c r="T134" i="2"/>
  <c r="P276" i="2"/>
  <c r="T289" i="2"/>
  <c r="BK90" i="2"/>
  <c r="J90" i="2"/>
  <c r="J61" i="2" s="1"/>
  <c r="P90" i="2"/>
  <c r="BK111" i="2"/>
  <c r="J111" i="2"/>
  <c r="J62" i="2"/>
  <c r="R111" i="2"/>
  <c r="T111" i="2"/>
  <c r="R243" i="2"/>
  <c r="R238" i="2" s="1"/>
  <c r="BK276" i="2"/>
  <c r="J276" i="2" s="1"/>
  <c r="J66" i="2" s="1"/>
  <c r="BK308" i="2"/>
  <c r="J308" i="2"/>
  <c r="J68" i="2"/>
  <c r="BK102" i="4"/>
  <c r="J102" i="4"/>
  <c r="J62" i="4"/>
  <c r="T105" i="4"/>
  <c r="BK243" i="2"/>
  <c r="J243" i="2" s="1"/>
  <c r="J65" i="2" s="1"/>
  <c r="R276" i="2"/>
  <c r="P308" i="2"/>
  <c r="BK85" i="4"/>
  <c r="P134" i="2"/>
  <c r="P289" i="2"/>
  <c r="P85" i="4"/>
  <c r="BK134" i="2"/>
  <c r="BK89" i="2" s="1"/>
  <c r="BK88" i="2" s="1"/>
  <c r="J88" i="2" s="1"/>
  <c r="J30" i="2" s="1"/>
  <c r="J134" i="2"/>
  <c r="J63" i="2"/>
  <c r="P243" i="2"/>
  <c r="P238" i="2" s="1"/>
  <c r="BK289" i="2"/>
  <c r="J289" i="2" s="1"/>
  <c r="J67" i="2" s="1"/>
  <c r="R308" i="2"/>
  <c r="R85" i="4"/>
  <c r="R102" i="4"/>
  <c r="P105" i="4"/>
  <c r="P111" i="2"/>
  <c r="T243" i="2"/>
  <c r="T238" i="2"/>
  <c r="T276" i="2"/>
  <c r="T308" i="2"/>
  <c r="T85" i="4"/>
  <c r="T84" i="4" s="1"/>
  <c r="T83" i="4" s="1"/>
  <c r="P102" i="4"/>
  <c r="T102" i="4"/>
  <c r="BK105" i="4"/>
  <c r="J105" i="4"/>
  <c r="J63" i="4"/>
  <c r="R105" i="4"/>
  <c r="BK81" i="5"/>
  <c r="J81" i="5"/>
  <c r="J60" i="5" s="1"/>
  <c r="P81" i="5"/>
  <c r="P80" i="5" s="1"/>
  <c r="AU58" i="1" s="1"/>
  <c r="R81" i="5"/>
  <c r="R80" i="5"/>
  <c r="T81" i="5"/>
  <c r="T80" i="5"/>
  <c r="BK87" i="3"/>
  <c r="BK86" i="3" s="1"/>
  <c r="BK238" i="2"/>
  <c r="J238" i="2"/>
  <c r="J64" i="2"/>
  <c r="J74" i="5"/>
  <c r="J85" i="4"/>
  <c r="J61" i="4"/>
  <c r="E48" i="5"/>
  <c r="F77" i="5"/>
  <c r="BE82" i="5"/>
  <c r="BE83" i="5"/>
  <c r="BE84" i="5"/>
  <c r="BE85" i="5"/>
  <c r="BE86" i="5"/>
  <c r="E73" i="4"/>
  <c r="J52" i="4"/>
  <c r="BE86" i="4"/>
  <c r="BE96" i="4"/>
  <c r="BE103" i="4"/>
  <c r="BE106" i="4"/>
  <c r="BE94" i="4"/>
  <c r="BE110" i="4"/>
  <c r="BE112" i="4"/>
  <c r="F55" i="4"/>
  <c r="BE90" i="4"/>
  <c r="BE92" i="4"/>
  <c r="BE97" i="4"/>
  <c r="BE98" i="4"/>
  <c r="BE109" i="4"/>
  <c r="BE104" i="4"/>
  <c r="BE108" i="4"/>
  <c r="BE93" i="4"/>
  <c r="BE100" i="4"/>
  <c r="BE88" i="4"/>
  <c r="BE89" i="4"/>
  <c r="BE91" i="4"/>
  <c r="BE95" i="4"/>
  <c r="BE107" i="4"/>
  <c r="F55" i="3"/>
  <c r="BE84" i="3"/>
  <c r="BE88" i="3"/>
  <c r="E48" i="3"/>
  <c r="J52" i="3"/>
  <c r="J82" i="2"/>
  <c r="BE91" i="2"/>
  <c r="BE96" i="2"/>
  <c r="BE97" i="2"/>
  <c r="BE100" i="2"/>
  <c r="BE101" i="2"/>
  <c r="BE105" i="2"/>
  <c r="BE116" i="2"/>
  <c r="BE146" i="2"/>
  <c r="BE147" i="2"/>
  <c r="BE150" i="2"/>
  <c r="BE153" i="2"/>
  <c r="BE158" i="2"/>
  <c r="BE159" i="2"/>
  <c r="BE167" i="2"/>
  <c r="BE178" i="2"/>
  <c r="BE181" i="2"/>
  <c r="BE186" i="2"/>
  <c r="BE190" i="2"/>
  <c r="BE193" i="2"/>
  <c r="BE194" i="2"/>
  <c r="BE203" i="2"/>
  <c r="BE209" i="2"/>
  <c r="BE210" i="2"/>
  <c r="BE214" i="2"/>
  <c r="BE221" i="2"/>
  <c r="BE225" i="2"/>
  <c r="BE227" i="2"/>
  <c r="BE228" i="2"/>
  <c r="BE229" i="2"/>
  <c r="BE230" i="2"/>
  <c r="BE236" i="2"/>
  <c r="BE239" i="2"/>
  <c r="BE247" i="2"/>
  <c r="BE261" i="2"/>
  <c r="BE270" i="2"/>
  <c r="BE277" i="2"/>
  <c r="BE319" i="2"/>
  <c r="BE322" i="2"/>
  <c r="BE324" i="2"/>
  <c r="F85" i="2"/>
  <c r="BE94" i="2"/>
  <c r="BE109" i="2"/>
  <c r="BE115" i="2"/>
  <c r="BE117" i="2"/>
  <c r="BE135" i="2"/>
  <c r="BE141" i="2"/>
  <c r="BE145" i="2"/>
  <c r="BE148" i="2"/>
  <c r="BE156" i="2"/>
  <c r="BE161" i="2"/>
  <c r="BE168" i="2"/>
  <c r="BE171" i="2"/>
  <c r="BE173" i="2"/>
  <c r="BE175" i="2"/>
  <c r="BE185" i="2"/>
  <c r="BE197" i="2"/>
  <c r="BE198" i="2"/>
  <c r="BE200" i="2"/>
  <c r="BE201" i="2"/>
  <c r="BE202" i="2"/>
  <c r="BE207" i="2"/>
  <c r="BE211" i="2"/>
  <c r="BE213" i="2"/>
  <c r="BE216" i="2"/>
  <c r="BE218" i="2"/>
  <c r="BE244" i="2"/>
  <c r="BE254" i="2"/>
  <c r="BE259" i="2"/>
  <c r="BE262" i="2"/>
  <c r="BE263" i="2"/>
  <c r="BE267" i="2"/>
  <c r="BE280" i="2"/>
  <c r="BE281" i="2"/>
  <c r="BE282" i="2"/>
  <c r="AW55" i="1"/>
  <c r="BE93" i="2"/>
  <c r="BE103" i="2"/>
  <c r="BE104" i="2"/>
  <c r="BE108" i="2"/>
  <c r="BE112" i="2"/>
  <c r="BE119" i="2"/>
  <c r="BE121" i="2"/>
  <c r="BE124" i="2"/>
  <c r="BE127" i="2"/>
  <c r="BE129" i="2"/>
  <c r="BE132" i="2"/>
  <c r="BE138" i="2"/>
  <c r="BE149" i="2"/>
  <c r="BE151" i="2"/>
  <c r="BE154" i="2"/>
  <c r="BE157" i="2"/>
  <c r="BE160" i="2"/>
  <c r="BE165" i="2"/>
  <c r="BE169" i="2"/>
  <c r="BE172" i="2"/>
  <c r="BE179" i="2"/>
  <c r="BE182" i="2"/>
  <c r="BE184" i="2"/>
  <c r="BE189" i="2"/>
  <c r="BE196" i="2"/>
  <c r="BE199" i="2"/>
  <c r="BE206" i="2"/>
  <c r="BE208" i="2"/>
  <c r="BE212" i="2"/>
  <c r="BE215" i="2"/>
  <c r="BE219" i="2"/>
  <c r="BE223" i="2"/>
  <c r="BE224" i="2"/>
  <c r="BE232" i="2"/>
  <c r="BE240" i="2"/>
  <c r="BE260" i="2"/>
  <c r="BE266" i="2"/>
  <c r="BE272" i="2"/>
  <c r="BE318" i="2"/>
  <c r="BE320" i="2"/>
  <c r="BE321" i="2"/>
  <c r="BE323" i="2"/>
  <c r="BA55" i="1"/>
  <c r="E48" i="2"/>
  <c r="BE102" i="2"/>
  <c r="BE107" i="2"/>
  <c r="BE114" i="2"/>
  <c r="BE122" i="2"/>
  <c r="BE125" i="2"/>
  <c r="BE128" i="2"/>
  <c r="BE130" i="2"/>
  <c r="BE136" i="2"/>
  <c r="BE137" i="2"/>
  <c r="BE142" i="2"/>
  <c r="BE143" i="2"/>
  <c r="BE152" i="2"/>
  <c r="BE162" i="2"/>
  <c r="BE164" i="2"/>
  <c r="BE170" i="2"/>
  <c r="BE174" i="2"/>
  <c r="BE177" i="2"/>
  <c r="BE191" i="2"/>
  <c r="BE192" i="2"/>
  <c r="BE195" i="2"/>
  <c r="BE204" i="2"/>
  <c r="BE220" i="2"/>
  <c r="BE233" i="2"/>
  <c r="BE235" i="2"/>
  <c r="BE241" i="2"/>
  <c r="BE242" i="2"/>
  <c r="BE245" i="2"/>
  <c r="BE248" i="2"/>
  <c r="BE250" i="2"/>
  <c r="BE255" i="2"/>
  <c r="BE264" i="2"/>
  <c r="BE265" i="2"/>
  <c r="BE268" i="2"/>
  <c r="BE273" i="2"/>
  <c r="BE274" i="2"/>
  <c r="BE287" i="2"/>
  <c r="BE291" i="2"/>
  <c r="BE292" i="2"/>
  <c r="BE293" i="2"/>
  <c r="BE294" i="2"/>
  <c r="BE296" i="2"/>
  <c r="BE297" i="2"/>
  <c r="BE298" i="2"/>
  <c r="BE299" i="2"/>
  <c r="BE316" i="2"/>
  <c r="BE317" i="2"/>
  <c r="BB55" i="1"/>
  <c r="BE98" i="2"/>
  <c r="BE99" i="2"/>
  <c r="BE120" i="2"/>
  <c r="BE126" i="2"/>
  <c r="BE131" i="2"/>
  <c r="BE139" i="2"/>
  <c r="BE144" i="2"/>
  <c r="BE155" i="2"/>
  <c r="BE163" i="2"/>
  <c r="BE166" i="2"/>
  <c r="BE176" i="2"/>
  <c r="BE180" i="2"/>
  <c r="BE183" i="2"/>
  <c r="BE187" i="2"/>
  <c r="BE188" i="2"/>
  <c r="BE205" i="2"/>
  <c r="BE217" i="2"/>
  <c r="BE222" i="2"/>
  <c r="BE226" i="2"/>
  <c r="BE231" i="2"/>
  <c r="BE246" i="2"/>
  <c r="BE252" i="2"/>
  <c r="BE257" i="2"/>
  <c r="BE269" i="2"/>
  <c r="BE278" i="2"/>
  <c r="BE279" i="2"/>
  <c r="BE283" i="2"/>
  <c r="BE285" i="2"/>
  <c r="BE290" i="2"/>
  <c r="BE295" i="2"/>
  <c r="BE300" i="2"/>
  <c r="BE302" i="2"/>
  <c r="BE303" i="2"/>
  <c r="BE304" i="2"/>
  <c r="BE305" i="2"/>
  <c r="BE306" i="2"/>
  <c r="BE309" i="2"/>
  <c r="BE310" i="2"/>
  <c r="BE311" i="2"/>
  <c r="BE312" i="2"/>
  <c r="BE313" i="2"/>
  <c r="BE314" i="2"/>
  <c r="BE315" i="2"/>
  <c r="BC55" i="1"/>
  <c r="BD55" i="1"/>
  <c r="J34" i="4"/>
  <c r="AW57" i="1" s="1"/>
  <c r="F36" i="3"/>
  <c r="BC56" i="1"/>
  <c r="F35" i="4"/>
  <c r="BB57" i="1"/>
  <c r="F37" i="3"/>
  <c r="BD56" i="1" s="1"/>
  <c r="F36" i="4"/>
  <c r="BC57" i="1"/>
  <c r="F34" i="3"/>
  <c r="BA56" i="1"/>
  <c r="F37" i="5"/>
  <c r="BD58" i="1"/>
  <c r="F35" i="3"/>
  <c r="BB56" i="1"/>
  <c r="F35" i="5"/>
  <c r="BB58" i="1"/>
  <c r="F36" i="5"/>
  <c r="BC58" i="1" s="1"/>
  <c r="F34" i="5"/>
  <c r="BA58" i="1" s="1"/>
  <c r="F34" i="4"/>
  <c r="BA57" i="1" s="1"/>
  <c r="J34" i="5"/>
  <c r="AW58" i="1"/>
  <c r="J34" i="3"/>
  <c r="AW56" i="1"/>
  <c r="F37" i="4"/>
  <c r="BD57" i="1"/>
  <c r="BK83" i="3" l="1"/>
  <c r="J86" i="3"/>
  <c r="J61" i="3" s="1"/>
  <c r="J87" i="3"/>
  <c r="J62" i="3" s="1"/>
  <c r="P89" i="2"/>
  <c r="P88" i="2"/>
  <c r="AU55" i="1" s="1"/>
  <c r="AU54" i="1" s="1"/>
  <c r="P84" i="4"/>
  <c r="P83" i="4"/>
  <c r="AU57" i="1"/>
  <c r="BK84" i="4"/>
  <c r="J84" i="4"/>
  <c r="J60" i="4" s="1"/>
  <c r="R89" i="2"/>
  <c r="R88" i="2"/>
  <c r="R84" i="4"/>
  <c r="R83" i="4" s="1"/>
  <c r="BK80" i="5"/>
  <c r="J80" i="5"/>
  <c r="J59" i="5"/>
  <c r="AG55" i="1"/>
  <c r="J59" i="2"/>
  <c r="J89" i="2"/>
  <c r="J60" i="2" s="1"/>
  <c r="F33" i="2"/>
  <c r="AZ55" i="1" s="1"/>
  <c r="F33" i="3"/>
  <c r="AZ56" i="1"/>
  <c r="J33" i="3"/>
  <c r="AV56" i="1"/>
  <c r="AT56" i="1"/>
  <c r="BD54" i="1"/>
  <c r="W33" i="1"/>
  <c r="BC54" i="1"/>
  <c r="W32" i="1" s="1"/>
  <c r="F33" i="4"/>
  <c r="AZ57" i="1"/>
  <c r="J33" i="2"/>
  <c r="AV55" i="1" s="1"/>
  <c r="AT55" i="1" s="1"/>
  <c r="AN55" i="1" s="1"/>
  <c r="BA54" i="1"/>
  <c r="AW54" i="1"/>
  <c r="AK30" i="1"/>
  <c r="BB54" i="1"/>
  <c r="AX54" i="1" s="1"/>
  <c r="J33" i="4"/>
  <c r="AV57" i="1" s="1"/>
  <c r="AT57" i="1" s="1"/>
  <c r="F33" i="5"/>
  <c r="AZ58" i="1" s="1"/>
  <c r="J33" i="5"/>
  <c r="AV58" i="1" s="1"/>
  <c r="AT58" i="1" s="1"/>
  <c r="BK82" i="3" l="1"/>
  <c r="J82" i="3" s="1"/>
  <c r="J83" i="3"/>
  <c r="J60" i="3" s="1"/>
  <c r="BK83" i="4"/>
  <c r="J83" i="4"/>
  <c r="J59" i="4"/>
  <c r="J39" i="2"/>
  <c r="J30" i="5"/>
  <c r="AG58" i="1"/>
  <c r="AY54" i="1"/>
  <c r="AZ54" i="1"/>
  <c r="AV54" i="1" s="1"/>
  <c r="AK29" i="1" s="1"/>
  <c r="W30" i="1"/>
  <c r="W31" i="1"/>
  <c r="J59" i="3" l="1"/>
  <c r="J30" i="3"/>
  <c r="J39" i="5"/>
  <c r="AN58" i="1"/>
  <c r="AT54" i="1"/>
  <c r="J30" i="4"/>
  <c r="AG57" i="1" s="1"/>
  <c r="W29" i="1"/>
  <c r="AG56" i="1" l="1"/>
  <c r="J39" i="3"/>
  <c r="AN57" i="1"/>
  <c r="J39" i="4"/>
  <c r="AN56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<sst xmlns="http://schemas.openxmlformats.org/spreadsheetml/2006/main" count="4760" uniqueCount="1249">
  <si>
    <t>Export Komplet</t>
  </si>
  <si>
    <t>VZ</t>
  </si>
  <si>
    <t>2.0</t>
  </si>
  <si>
    <t>ZAMOK</t>
  </si>
  <si>
    <t>False</t>
  </si>
  <si>
    <t>{d7fec257-6a74-422e-82e1-3cc9c0b42ba4}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</si>
  <si>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</si>
  <si>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</si>
  <si>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</si>
  <si>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</si>
  <si>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</si>
  <si>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</si>
  <si>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0,00001</t>
  </si>
  <si>
    <t>Kód:</t>
  </si>
  <si>
    <t>O49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</si>
  <si>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</si>
  <si>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</si>
  <si>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TV v úseku Dřísy (mimo)-Všetaty (mimo)</t>
  </si>
  <si>
    <t>KSO:</t>
  </si>
  <si>
    <t/>
  </si>
  <si>
    <t>CC-CZ:</t>
  </si>
  <si>
    <t>Místo:</t>
  </si>
  <si>
    <t xml:space="preserve"> </t>
  </si>
  <si>
    <t>Datum:</t>
  </si>
  <si>
    <t>20. 11. 2025</t>
  </si>
  <si>
    <t>Zadavatel:</t>
  </si>
  <si>
    <t>IČ:</t>
  </si>
  <si>
    <t>70994234</t>
  </si>
  <si>
    <t>Správa železnic, s.o. přednosta SEE</t>
  </si>
  <si>
    <t>DIČ:</t>
  </si>
  <si>
    <t>CZ70994234</t>
  </si>
  <si>
    <t>Účastník:</t>
  </si>
  <si>
    <t>Vyplň údaj</t>
  </si>
  <si>
    <t>Projektant:</t>
  </si>
  <si>
    <t>Správa železnic, s.o. Zástupce přednosty SEE</t>
  </si>
  <si>
    <t>True</t>
  </si>
  <si>
    <t>Zpracovatel:</t>
  </si>
  <si>
    <t>Poznámka:</t>
  </si>
  <si>
    <t>Soupis prací je sestaven s využitím Cenové soustavy UOŽI a ÚRS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</si>
  <si>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</si>
  <si>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</si>
  <si>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</si>
  <si>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</si>
  <si>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</si>
  <si>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</si>
  <si>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</si>
  <si>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</si>
  <si>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</si>
  <si>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</si>
  <si>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</si>
  <si>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</si>
  <si>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</si>
  <si>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</si>
  <si>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</si>
  <si>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</si>
  <si>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</si>
  <si>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</si>
  <si>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</si>
  <si>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</si>
  <si>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</si>
  <si>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</si>
  <si>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</si>
  <si>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</si>
  <si>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</si>
  <si>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</si>
  <si>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</si>
  <si>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</si>
  <si>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</si>
  <si>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</si>
  <si>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</si>
  <si>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</si>
  <si>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</si>
  <si>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</si>
  <si>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</si>
  <si>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</si>
  <si>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</si>
  <si>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</si>
  <si>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</si>
  <si>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01-81-01.1</t>
  </si>
  <si>
    <t>Oprava TV v úseku Dřísy (mimo) - Všetaty (mimo) - UOŽI</t>
  </si>
  <si>
    <t>STA</t>
  </si>
  <si>
    <t>1</t>
  </si>
  <si>
    <t>{341fecb3-88a6-4f13-9de4-a76e875bcb80}</t>
  </si>
  <si>
    <t>2</t>
  </si>
  <si>
    <t>SO 01-81-01.2</t>
  </si>
  <si>
    <t>Oprava TV v úseku Dřísy (mimo) - Všetaty (mimo) - ÚRS</t>
  </si>
  <si>
    <t>{67331dae-8611-4d12-b51c-8a993ff91446}</t>
  </si>
  <si>
    <t>SO 01-87-01</t>
  </si>
  <si>
    <t>Ukolejnění ocelových konstrukcí v úseku Dřísy (mimo)-Všetaty (mimo) - UOŽI</t>
  </si>
  <si>
    <t>{fa524953-3714-4a5e-9797-40c780be96f5}</t>
  </si>
  <si>
    <t>VON</t>
  </si>
  <si>
    <t>VRNY</t>
  </si>
  <si>
    <t>{e9f25f8c-018f-425f-a91a-29a69bcf4855}</t>
  </si>
  <si>
    <t>KRYCÍ LIST SOUPISU PRACÍ</t>
  </si>
  <si>
    <t>Objekt:</t>
  </si>
  <si>
    <t>SO 01-81-01.1 - Oprava TV v úseku Dřísy (mimo) - Všetaty (mimo) - UOŽI</t>
  </si>
  <si>
    <t>REKAPITULACE ČLENĚNÍ SOUPISU PRACÍ</t>
  </si>
  <si>
    <t>Kód dílu - Popis</t>
  </si>
  <si>
    <t>Cena celkem [CZK]</t>
  </si>
  <si>
    <t>-1</t>
  </si>
  <si>
    <t>HSV - HSV</t>
  </si>
  <si>
    <t xml:space="preserve">    10 A - Základy</t>
  </si>
  <si>
    <t xml:space="preserve">    10 B - Stožáry a břevna</t>
  </si>
  <si>
    <t xml:space="preserve">    10 C - Vodiče</t>
  </si>
  <si>
    <t xml:space="preserve">    10 N - Nátěry</t>
  </si>
  <si>
    <t xml:space="preserve">      10 D - Demontáže</t>
  </si>
  <si>
    <t xml:space="preserve">    10 R - Revize a Zkoušky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</si>
  <si>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</si>
  <si>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</si>
  <si>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</si>
  <si>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</si>
  <si>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</si>
  <si>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</si>
  <si>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</si>
  <si>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</si>
  <si>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</si>
  <si>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</si>
  <si>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</si>
  <si>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</si>
  <si>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</si>
  <si>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</si>
  <si>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</si>
  <si>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</si>
  <si>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</si>
  <si>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10 A</t>
  </si>
  <si>
    <t>Základy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</si>
  <si>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</si>
  <si>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</si>
  <si>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</si>
  <si>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kus</t>
  </si>
  <si>
    <t>Sborník UOŽI 01 2025</t>
  </si>
  <si>
    <t>512</t>
  </si>
  <si>
    <t>-816364429</t>
  </si>
  <si>
    <t>P</t>
  </si>
  <si>
    <t>Poznámka k položce:_x000D_
obsahuje i ruční výkop v průměrné hloubce 80 cm a šíři 50 cm v zemině 4, zřízení a odstranění pažení, případně čerpání vody, demolici zpevněných ploch před úpravou, ověření kabelové trasy</t>
  </si>
  <si>
    <t>M</t>
  </si>
  <si>
    <t>7497100010</t>
  </si>
  <si>
    <t>Základy trakčního vedení  Materiál pro úpravu kabelů u základu TV</t>
  </si>
  <si>
    <t>187528115</t>
  </si>
  <si>
    <t>3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</si>
  <si>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</si>
  <si>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</si>
  <si>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m3</t>
  </si>
  <si>
    <t>1295941732</t>
  </si>
  <si>
    <t>Poznámka k položce:_x000D_
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</si>
  <si>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4</t>
  </si>
  <si>
    <t>7497100020</t>
  </si>
  <si>
    <t>Základy trakčního vedení  Hloubený základ TV - materiál</t>
  </si>
  <si>
    <t>-465214964</t>
  </si>
  <si>
    <t>5</t>
  </si>
  <si>
    <t>7497100060</t>
  </si>
  <si>
    <t>Základy trakčního vedení  Výztuž pro základ TV - jednodílná</t>
  </si>
  <si>
    <t>579092560</t>
  </si>
  <si>
    <t>6</t>
  </si>
  <si>
    <t>7497100070</t>
  </si>
  <si>
    <t>Základy trakčního vedení  Svorník kotevní kovaný pro základ TV vč. povrch. úpravy dle TKP</t>
  </si>
  <si>
    <t>1940584433</t>
  </si>
  <si>
    <t>7</t>
  </si>
  <si>
    <t>7497100080</t>
  </si>
  <si>
    <t>Základy trakčního vedení  Svorníkový koš pro základ TV</t>
  </si>
  <si>
    <t>880655086</t>
  </si>
  <si>
    <t>8</t>
  </si>
  <si>
    <t>7497100040R</t>
  </si>
  <si>
    <t>Základy trakčního vedení  Základ TV s mikorpilotami do délky 8m (do 5ks) - materiál</t>
  </si>
  <si>
    <t>634668595</t>
  </si>
  <si>
    <t>9</t>
  </si>
  <si>
    <t>7497100070R</t>
  </si>
  <si>
    <t>-20387179</t>
  </si>
  <si>
    <t>10</t>
  </si>
  <si>
    <t>5915020010</t>
  </si>
  <si>
    <t>Povrchová úprava plochy železničního spodku Poznámka: 1. V cenách jsou započteny náklady na urovnání a úpravu ploch nebo skládek výzisku kameniva a zeminy s jejich případnou rekultivací.</t>
  </si>
  <si>
    <t>m2</t>
  </si>
  <si>
    <t>-969035936</t>
  </si>
  <si>
    <t>11</t>
  </si>
  <si>
    <t>7497152010</t>
  </si>
  <si>
    <t>Montáž kotevního sloupku trakčního vedení</t>
  </si>
  <si>
    <t>-741238618</t>
  </si>
  <si>
    <t>7497100100</t>
  </si>
  <si>
    <t>Základy trakčního vedení  Kotevní sloupek TV</t>
  </si>
  <si>
    <t>-1333918252</t>
  </si>
  <si>
    <t>13</t>
  </si>
  <si>
    <t>7497154010</t>
  </si>
  <si>
    <t>Čerpání vody z výkopu základu trakčního vedení - obsahuje náklady na práci kalového čerpadla</t>
  </si>
  <si>
    <t>hod</t>
  </si>
  <si>
    <t>30519318</t>
  </si>
  <si>
    <t>Poznámka k položce:_x000D_
obsahuje náklady na práci kalového čerpadla</t>
  </si>
  <si>
    <t>14</t>
  </si>
  <si>
    <t>5915010040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</si>
  <si>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</si>
  <si>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1455350194</t>
  </si>
  <si>
    <t>15</t>
  </si>
  <si>
    <t>5915015010</t>
  </si>
  <si>
    <t>Svahování zemního tělesa železničního spodku v náspu Poznámka: 1. V cenách jsou započteny náklady na svahování železničního tělesa a uložení výzisku na terén nebo naložení na dopravní prostředek.</t>
  </si>
  <si>
    <t>802308453</t>
  </si>
  <si>
    <t>16</t>
  </si>
  <si>
    <t>7497655010</t>
  </si>
  <si>
    <t>Tažné hnací vozidlo k pracovním soupravám pro montáž a demontáž - obsahuje i veškeré výkony tažného hnacího vozidla pro posun montážní techniky v kolejišti</t>
  </si>
  <si>
    <t>-911838713</t>
  </si>
  <si>
    <t>Poznámka k položce:_x000D_
obsahuje i veškeré výkony tažného hnacího vozidla pro posun montážní techniky v kolejišti</t>
  </si>
  <si>
    <t>10 B</t>
  </si>
  <si>
    <t>Stožáry a břevna</t>
  </si>
  <si>
    <t>17</t>
  </si>
  <si>
    <t>7497251015</t>
  </si>
  <si>
    <t>Montáž stožárů trakčního vedení výšky do 14 m, typ TS, TSI, TBS, TBSI - včetně konečné regulace po zatížení</t>
  </si>
  <si>
    <t>-1202954696</t>
  </si>
  <si>
    <t>Poznámka k položce:_x000D_
včetně konečné regulace po zatížení</t>
  </si>
  <si>
    <t>18</t>
  </si>
  <si>
    <t>7497200130</t>
  </si>
  <si>
    <t>Stožáry trakčního vedení  Stožár TV - typ ( TS,TSI 245 ) do 10m vč. uzavíracího nátěru</t>
  </si>
  <si>
    <t>-121097366</t>
  </si>
  <si>
    <t>19</t>
  </si>
  <si>
    <t>7497200150</t>
  </si>
  <si>
    <t>Stožáry trakčního vedení  Stožár TV - typ ( TS,TSI 324 ) do 10m vč. uzavíracího nátěru</t>
  </si>
  <si>
    <t>-1931051777</t>
  </si>
  <si>
    <t>20</t>
  </si>
  <si>
    <t>7497200190</t>
  </si>
  <si>
    <t>Stožáry trakčního vedení  Stožár TV - typ ( TBS,TBSI 245 ) do 10m vč. uzavíracího nátěru</t>
  </si>
  <si>
    <t>-1478297539</t>
  </si>
  <si>
    <t>7497251050</t>
  </si>
  <si>
    <t>Montáž stožárů trakčního vedení výšky do do 16 m, typ BP - včetně konečné regulace po zatížení</t>
  </si>
  <si>
    <t>-1138855635</t>
  </si>
  <si>
    <t>22</t>
  </si>
  <si>
    <t>7497200430</t>
  </si>
  <si>
    <t>Stožáry trakčního vedení  Stožár TV - typ ( BP 10m ) vč. podlití</t>
  </si>
  <si>
    <t>977922854</t>
  </si>
  <si>
    <t>23</t>
  </si>
  <si>
    <t>7497200440</t>
  </si>
  <si>
    <t>Stožáry trakčního vedení  Stožár TV - typ ( BP 11m ) vč. podlití</t>
  </si>
  <si>
    <t>-891744132</t>
  </si>
  <si>
    <t>24</t>
  </si>
  <si>
    <t>7497200450</t>
  </si>
  <si>
    <t>Stožáry trakčního vedení  Stožár TV - typ ( BP 12,5m ) vč. podlití</t>
  </si>
  <si>
    <t>1385170382</t>
  </si>
  <si>
    <t>25</t>
  </si>
  <si>
    <t>5912065015</t>
  </si>
  <si>
    <t>Montáž zajišťovací značky konzolové Poznámka: 1. V cenách jsou započteny náklady na montáž součástí značky včetně zemních prací a úpravy terénu. 2. V cenách nejsou obsaženy náklady na dodávku materiálu.</t>
  </si>
  <si>
    <t>-999802981</t>
  </si>
  <si>
    <t>Poznámka k položce:_x000D_
Značka=kus</t>
  </si>
  <si>
    <t>26</t>
  </si>
  <si>
    <t>7497252015</t>
  </si>
  <si>
    <t>Jednostranné připevnění břevna typ 23, 34</t>
  </si>
  <si>
    <t>363731829</t>
  </si>
  <si>
    <t>27</t>
  </si>
  <si>
    <t>7497200500</t>
  </si>
  <si>
    <t>Stožáry trakčního vedení  Břevno typ 23 L</t>
  </si>
  <si>
    <t>m</t>
  </si>
  <si>
    <t>-354859561</t>
  </si>
  <si>
    <t>28</t>
  </si>
  <si>
    <t>7497200510</t>
  </si>
  <si>
    <t>Stožáry trakčního vedení  Břevno typ 34 L</t>
  </si>
  <si>
    <t>1372260481</t>
  </si>
  <si>
    <t>29</t>
  </si>
  <si>
    <t>7497200520</t>
  </si>
  <si>
    <t>Stožáry trakčního vedení  Materiál pro připevnění břevna 23,34 vč. ukončení břevna A na 1T</t>
  </si>
  <si>
    <t>-1514566034</t>
  </si>
  <si>
    <t>30</t>
  </si>
  <si>
    <t>7497200540</t>
  </si>
  <si>
    <t>Stožáry trakčního vedení  Materiál pro připevnění břevna 23,34 vč. ukončení břevna C na BP</t>
  </si>
  <si>
    <t>-2107059294</t>
  </si>
  <si>
    <t>31</t>
  </si>
  <si>
    <t>7497254015</t>
  </si>
  <si>
    <t>Připevnění závěsu břevna typ 23, 34</t>
  </si>
  <si>
    <t>-1178884840</t>
  </si>
  <si>
    <t>32</t>
  </si>
  <si>
    <t>7497200580</t>
  </si>
  <si>
    <t>Stožáry trakčního vedení  Materiál sestavení pro připevnění závěsu břevna 23,34 na BP</t>
  </si>
  <si>
    <t>-90412891</t>
  </si>
  <si>
    <t>33</t>
  </si>
  <si>
    <t>7497256015</t>
  </si>
  <si>
    <t>Příplatek za montáž bran nad stávajícím trakčním vedením</t>
  </si>
  <si>
    <t>1630953018</t>
  </si>
  <si>
    <t>34</t>
  </si>
  <si>
    <t>882060055</t>
  </si>
  <si>
    <t>10 C</t>
  </si>
  <si>
    <t>Vodiče</t>
  </si>
  <si>
    <t>35</t>
  </si>
  <si>
    <t>7497350020</t>
  </si>
  <si>
    <t>Montáž závěsu na konzole bez přídavného lana</t>
  </si>
  <si>
    <t>1530880450</t>
  </si>
  <si>
    <t>36</t>
  </si>
  <si>
    <t>7497300020</t>
  </si>
  <si>
    <t>Vodiče trakčního vedení  Závěs na konzole</t>
  </si>
  <si>
    <t>-1164388270</t>
  </si>
  <si>
    <t>37</t>
  </si>
  <si>
    <t>7497350025</t>
  </si>
  <si>
    <t>Montáž závěsu na konzole s přídavným lanem</t>
  </si>
  <si>
    <t>786718099</t>
  </si>
  <si>
    <t>38</t>
  </si>
  <si>
    <t>7497300030</t>
  </si>
  <si>
    <t>Vodiče trakčního vedení  Závěs na konzole s přídavným lanem</t>
  </si>
  <si>
    <t>-1607222848</t>
  </si>
  <si>
    <t>39</t>
  </si>
  <si>
    <t>7497350060</t>
  </si>
  <si>
    <t>Posunutí ramene trakčního vedení, SIK-u, závěsu výškové, směrové - včetně demontáže a montáže konzol a závěsů</t>
  </si>
  <si>
    <t>913765353</t>
  </si>
  <si>
    <t>Poznámka k položce:_x000D_
včetně demontáže a montáže konzol a závěsů</t>
  </si>
  <si>
    <t>40</t>
  </si>
  <si>
    <t>7497350070</t>
  </si>
  <si>
    <t>Uvolnění a zpětná montáž troleje nebo nosného lana z ramene trakčního vedení, SIK, závěsu</t>
  </si>
  <si>
    <t>-930325832</t>
  </si>
  <si>
    <t>41</t>
  </si>
  <si>
    <t>7497350160</t>
  </si>
  <si>
    <t>Montáž závěsu SIK s přídavným lanem</t>
  </si>
  <si>
    <t>1707380459</t>
  </si>
  <si>
    <t>42</t>
  </si>
  <si>
    <t>7497300210</t>
  </si>
  <si>
    <t>Vodiče trakčního vedení  Závěs SIK s přídavným lanem</t>
  </si>
  <si>
    <t>678274595</t>
  </si>
  <si>
    <t>43</t>
  </si>
  <si>
    <t>7497350200</t>
  </si>
  <si>
    <t>Montáž věšáku troleje</t>
  </si>
  <si>
    <t>1345725670</t>
  </si>
  <si>
    <t>44</t>
  </si>
  <si>
    <t>7497300250</t>
  </si>
  <si>
    <t>Vodiče trakčního vedení  Svorka věšáková bronzová pro lano Bz10 mm2, např. T33/I</t>
  </si>
  <si>
    <t>1999851770</t>
  </si>
  <si>
    <t>45</t>
  </si>
  <si>
    <t>7497350210</t>
  </si>
  <si>
    <t>Demontáž a opětovná montáž proudového propojení</t>
  </si>
  <si>
    <t>-435261390</t>
  </si>
  <si>
    <t>46</t>
  </si>
  <si>
    <t>7497300270</t>
  </si>
  <si>
    <t>Vodiče trakčního vedení  Proudová propojení</t>
  </si>
  <si>
    <t>-459096173</t>
  </si>
  <si>
    <t>47</t>
  </si>
  <si>
    <t>7497351135</t>
  </si>
  <si>
    <t>Montáž proudového propojení sestav trakčního vedení</t>
  </si>
  <si>
    <t>-1137147895</t>
  </si>
  <si>
    <t>48</t>
  </si>
  <si>
    <t>7497301400</t>
  </si>
  <si>
    <t>Vodiče trakčního vedení  Proudové propojení sestav TV</t>
  </si>
  <si>
    <t>1240119723</t>
  </si>
  <si>
    <t>49</t>
  </si>
  <si>
    <t>7497350230</t>
  </si>
  <si>
    <t>Montáž spojky - svorky dvou lan nebo troleje a lana</t>
  </si>
  <si>
    <t>1267829099</t>
  </si>
  <si>
    <t>50</t>
  </si>
  <si>
    <t>7497300280</t>
  </si>
  <si>
    <t>Vodiče trakčního vedení  Spojka 2 lan nebo TR + lana</t>
  </si>
  <si>
    <t>-1176232624</t>
  </si>
  <si>
    <t>51</t>
  </si>
  <si>
    <t>7497350270</t>
  </si>
  <si>
    <t>Montáž pevného bodu kompenzované sestavy</t>
  </si>
  <si>
    <t>93868226</t>
  </si>
  <si>
    <t>52</t>
  </si>
  <si>
    <t>7497300330</t>
  </si>
  <si>
    <t>Vodiče trakčního vedení  Pevný bod kompenzované sestavy</t>
  </si>
  <si>
    <t>-1511225107</t>
  </si>
  <si>
    <t>53</t>
  </si>
  <si>
    <t>7497350290</t>
  </si>
  <si>
    <t>Montáž kotvení pevného bodu na stožár T, P, 2T, DS</t>
  </si>
  <si>
    <t>414696981</t>
  </si>
  <si>
    <t>54</t>
  </si>
  <si>
    <t>7497300340</t>
  </si>
  <si>
    <t>Vodiče trakčního vedení  Materiál sestavení pro kotvení pevného bodu na stož. T, P, 2T, DS</t>
  </si>
  <si>
    <t>1508653081</t>
  </si>
  <si>
    <t>55</t>
  </si>
  <si>
    <t>7497350305</t>
  </si>
  <si>
    <t>Montáž kotvení pevného bodu na jednoduché bráně</t>
  </si>
  <si>
    <t>324342409</t>
  </si>
  <si>
    <t>56</t>
  </si>
  <si>
    <t>7497300370</t>
  </si>
  <si>
    <t>Vodiče trakčního vedení  Materiál sestavení pro kotvení pevného bodu na jednoduché bráně</t>
  </si>
  <si>
    <t>1470926223</t>
  </si>
  <si>
    <t>57</t>
  </si>
  <si>
    <t>7497350320</t>
  </si>
  <si>
    <t>Upevnění kotevních lan pevného bodu na nosné lano</t>
  </si>
  <si>
    <t>-1493525921</t>
  </si>
  <si>
    <t>58</t>
  </si>
  <si>
    <t>7497300390</t>
  </si>
  <si>
    <t>Vodiče trakčního vedení  Materiál sestavení pro upevnění kotevních lan pev. bodu na nosné lano</t>
  </si>
  <si>
    <t>-1128201831</t>
  </si>
  <si>
    <t>59</t>
  </si>
  <si>
    <t>7497350330</t>
  </si>
  <si>
    <t>Montáž lan pevných bodů a odtahů 50 mm2 Bz, Fe</t>
  </si>
  <si>
    <t>2019666522</t>
  </si>
  <si>
    <t>60</t>
  </si>
  <si>
    <t>7497300530</t>
  </si>
  <si>
    <t>Vodiče trakčního vedení  lano 70 mm2 Fe (např. lano ochranné, pevných bodů, odtahů)</t>
  </si>
  <si>
    <t>391524020</t>
  </si>
  <si>
    <t>61</t>
  </si>
  <si>
    <t>7497350444</t>
  </si>
  <si>
    <t>Montáž pohyblivého kotvení sestavy trakčního vedení troleje a nosného lana na stožár BP 15 kN</t>
  </si>
  <si>
    <t>-423115291</t>
  </si>
  <si>
    <t>62</t>
  </si>
  <si>
    <t>7497300580</t>
  </si>
  <si>
    <t>Vodiče trakčního vedení  Pohyb. kotvení sestavy TV, TR+NL na BP - 15kN</t>
  </si>
  <si>
    <t>1560594040</t>
  </si>
  <si>
    <t>63</t>
  </si>
  <si>
    <t>7497350700</t>
  </si>
  <si>
    <t>Tažení nosného lana do 120 mm2 Bz, Cu</t>
  </si>
  <si>
    <t>1431918262</t>
  </si>
  <si>
    <t>64</t>
  </si>
  <si>
    <t>7497300540</t>
  </si>
  <si>
    <t>Vodiče trakčního vedení  lano 50 mm2 Bz (např. lano nosné, směrové, příčné, pevných bodů, odtahů)</t>
  </si>
  <si>
    <t>-479724171</t>
  </si>
  <si>
    <t>65</t>
  </si>
  <si>
    <t>7497300830</t>
  </si>
  <si>
    <t>Vodiče trakčního vedení  lano 120 mm2 Cu ( lano - nosné, ZV, NV, OV, napájecích převěsů)</t>
  </si>
  <si>
    <t>1773997581</t>
  </si>
  <si>
    <t>66</t>
  </si>
  <si>
    <t>7497350710</t>
  </si>
  <si>
    <t>Tažení troleje do 150 mm2 Cu</t>
  </si>
  <si>
    <t>368388102</t>
  </si>
  <si>
    <t>67</t>
  </si>
  <si>
    <t>7497300880</t>
  </si>
  <si>
    <t>Vodiče trakčního vedení  Trolejový drát 150 mm2 Cu</t>
  </si>
  <si>
    <t>-1718087263</t>
  </si>
  <si>
    <t>68</t>
  </si>
  <si>
    <t>7497350720</t>
  </si>
  <si>
    <t>Výšková regulace troleje</t>
  </si>
  <si>
    <t>-418600408</t>
  </si>
  <si>
    <t>69</t>
  </si>
  <si>
    <t>7497350730</t>
  </si>
  <si>
    <t>Montáž definitivní regulace pohyblivého kotvení troleje</t>
  </si>
  <si>
    <t>1725384407</t>
  </si>
  <si>
    <t>70</t>
  </si>
  <si>
    <t>7497350732</t>
  </si>
  <si>
    <t>Montáž definitivní regulace pohyblivého kotvení nosného lana</t>
  </si>
  <si>
    <t>1552790147</t>
  </si>
  <si>
    <t>71</t>
  </si>
  <si>
    <t>7497350750</t>
  </si>
  <si>
    <t>Zajištění kotvení nosného lana a troleje všech sestavení</t>
  </si>
  <si>
    <t>-1723760905</t>
  </si>
  <si>
    <t>72</t>
  </si>
  <si>
    <t>7497350780</t>
  </si>
  <si>
    <t>Připevnění lišty pro kotvení zesilovací, napájecí a obcházecí vedení (ZV, NV, OV) jednostranné</t>
  </si>
  <si>
    <t>-1772236506</t>
  </si>
  <si>
    <t>73</t>
  </si>
  <si>
    <t>7497300890</t>
  </si>
  <si>
    <t>Vodiče trakčního vedení  Připev. jednostranné lišty pro kotvení ZV, NV, OV</t>
  </si>
  <si>
    <t>2072702937</t>
  </si>
  <si>
    <t>74</t>
  </si>
  <si>
    <t>7497350785</t>
  </si>
  <si>
    <t>Připevnění lišty pro kotvení zesilovací, napájecí a obcházecí vedení (ZV, NV, OV) oboustranné</t>
  </si>
  <si>
    <t>669687220</t>
  </si>
  <si>
    <t>75</t>
  </si>
  <si>
    <t>7497300900</t>
  </si>
  <si>
    <t>Vodiče trakčního vedení  Připev. oboustranné lišty pro kotvení ZV, NV, OV</t>
  </si>
  <si>
    <t>-1612798204</t>
  </si>
  <si>
    <t>76</t>
  </si>
  <si>
    <t>7497350800</t>
  </si>
  <si>
    <t>Montáž kotvení lana zesilovacího, napájecího a obcházecího vedení jednoho</t>
  </si>
  <si>
    <t>-358681629</t>
  </si>
  <si>
    <t>77</t>
  </si>
  <si>
    <t>7497300910</t>
  </si>
  <si>
    <t>Vodiče trakčního vedení  Kotvení 1 lana ZV, NV, OV</t>
  </si>
  <si>
    <t>-46391217</t>
  </si>
  <si>
    <t>78</t>
  </si>
  <si>
    <t>7497350830</t>
  </si>
  <si>
    <t>Připevnění konzoly zesilovacího, napájecího a obcházecího vedení svislý závěs na stožár T, P, BP, DS</t>
  </si>
  <si>
    <t>1363092849</t>
  </si>
  <si>
    <t>79</t>
  </si>
  <si>
    <t>7497300960</t>
  </si>
  <si>
    <t>Vodiče trakčního vedení  Konzola ZV, NV OV pro svislý závěs na T, P, BP, DS</t>
  </si>
  <si>
    <t>365206384</t>
  </si>
  <si>
    <t>80</t>
  </si>
  <si>
    <t>7497350835</t>
  </si>
  <si>
    <t>Připevnění konzoly zesilovacího, napájecího a obcházecího vedení "V" závěs na stožár T, P, BP, DS</t>
  </si>
  <si>
    <t>1319346203</t>
  </si>
  <si>
    <t>81</t>
  </si>
  <si>
    <t>7497300970</t>
  </si>
  <si>
    <t>Vodiče trakčního vedení  Konzola ZV, NV OV pro "V" závěs na T, P, BP, DS</t>
  </si>
  <si>
    <t>810455382</t>
  </si>
  <si>
    <t>82</t>
  </si>
  <si>
    <t>7497350840</t>
  </si>
  <si>
    <t>Připevnění konzoly zesilovacího, napájecího a obcházecího vedení svislý závěs přeponky na stožár BP</t>
  </si>
  <si>
    <t>895002480</t>
  </si>
  <si>
    <t>83</t>
  </si>
  <si>
    <t>7497300980</t>
  </si>
  <si>
    <t>Vodiče trakčního vedení  Konzola ZV, NV OV pro svislý závěs přeponky na BP</t>
  </si>
  <si>
    <t>-1128020083</t>
  </si>
  <si>
    <t>84</t>
  </si>
  <si>
    <t>7497350850</t>
  </si>
  <si>
    <t>Montáž závěsu zesilovacího, napájecího a obcházecího vedení (ZV, NV, OV) svislého 1 - 2 lan</t>
  </si>
  <si>
    <t>-1554528303</t>
  </si>
  <si>
    <t>85</t>
  </si>
  <si>
    <t>7497300990</t>
  </si>
  <si>
    <t>Vodiče trakčního vedení  Svislý závěs 1-2 lan ZV, NV, OV</t>
  </si>
  <si>
    <t>1522252958</t>
  </si>
  <si>
    <t>86</t>
  </si>
  <si>
    <t>7497350860</t>
  </si>
  <si>
    <t>Montáž závěsu zesilovacího, napájecího a obcházecího vedení (ZV, NV, OV) typ "V" 1 - 2 lan</t>
  </si>
  <si>
    <t>989185339</t>
  </si>
  <si>
    <t>87</t>
  </si>
  <si>
    <t>7497301010</t>
  </si>
  <si>
    <t>Vodiče trakčního vedení  "V" závěs 1-2 lan ZV, NV, OV</t>
  </si>
  <si>
    <t>1743004479</t>
  </si>
  <si>
    <t>88</t>
  </si>
  <si>
    <t>7497350890</t>
  </si>
  <si>
    <t>Připojení lana 95 Cu nebo 120 Cu na lano ZV, NV, OV</t>
  </si>
  <si>
    <t>867929960</t>
  </si>
  <si>
    <t>89</t>
  </si>
  <si>
    <t>7497301050</t>
  </si>
  <si>
    <t>Vodiče trakčního vedení  Materiál sestavení proudového připojení lana 95 Cu nebo 120 Cu na lano ZV, NV, OV</t>
  </si>
  <si>
    <t>-780485325</t>
  </si>
  <si>
    <t>90</t>
  </si>
  <si>
    <t>7497350900</t>
  </si>
  <si>
    <t>Montáž proudového spojení zesilovacího, napájecího a obcházecího vedení dvou lan</t>
  </si>
  <si>
    <t>-318231424</t>
  </si>
  <si>
    <t>91</t>
  </si>
  <si>
    <t>7497301060</t>
  </si>
  <si>
    <t>Vodiče trakčního vedení  Proudové spojení dvou lan ZV, NV, OV</t>
  </si>
  <si>
    <t>-1860350800</t>
  </si>
  <si>
    <t>92</t>
  </si>
  <si>
    <t>7497350920</t>
  </si>
  <si>
    <t>Montáž lisované spojky zesilovacího, napájecího a obcházecího vedení dvou lan</t>
  </si>
  <si>
    <t>-1295375075</t>
  </si>
  <si>
    <t>93</t>
  </si>
  <si>
    <t>7497301080</t>
  </si>
  <si>
    <t>Vodiče trakčního vedení  Lisovaná spojka dvou lan ZV, NV, OV</t>
  </si>
  <si>
    <t>-773266844</t>
  </si>
  <si>
    <t>94</t>
  </si>
  <si>
    <t>7497350930</t>
  </si>
  <si>
    <t>Připojení zesilovacího, napájecího a obcházecího vedení 1 - 2 lan na trakční vedení</t>
  </si>
  <si>
    <t>-397183743</t>
  </si>
  <si>
    <t>95</t>
  </si>
  <si>
    <t>7497301090</t>
  </si>
  <si>
    <t>Vodiče trakčního vedení  Materiál sestavení připojení ZV, NV, OV 1-2 lana na TV</t>
  </si>
  <si>
    <t>1597181089</t>
  </si>
  <si>
    <t>96</t>
  </si>
  <si>
    <t>7497350960</t>
  </si>
  <si>
    <t>Tažení lana pro zesilovací, napájecí a obcházecí vedení do 240 mm2 Cu, AlFe</t>
  </si>
  <si>
    <t>1458586751</t>
  </si>
  <si>
    <t>97</t>
  </si>
  <si>
    <t>-192587587</t>
  </si>
  <si>
    <t>98</t>
  </si>
  <si>
    <t>7497350970</t>
  </si>
  <si>
    <t>Montáž odpojovače motorového</t>
  </si>
  <si>
    <t>539503397</t>
  </si>
  <si>
    <t>99</t>
  </si>
  <si>
    <t>7497301150</t>
  </si>
  <si>
    <t>Vodiče trakčního vedení  Pohon odpojovače motorový</t>
  </si>
  <si>
    <t>-583153395</t>
  </si>
  <si>
    <t>100</t>
  </si>
  <si>
    <t>7497301151</t>
  </si>
  <si>
    <t>Vodiče trakčního vedení  Pohon odpojovače motorový ovládaný pomocí GSM modulu</t>
  </si>
  <si>
    <t>-404016773</t>
  </si>
  <si>
    <t>101</t>
  </si>
  <si>
    <t>7497350975</t>
  </si>
  <si>
    <t>Montáž odpojovače ručního</t>
  </si>
  <si>
    <t>1196526124</t>
  </si>
  <si>
    <t>102</t>
  </si>
  <si>
    <t>7497301160</t>
  </si>
  <si>
    <t>Vodiče trakčního vedení  Pohon odpojovače ruční</t>
  </si>
  <si>
    <t>142017345</t>
  </si>
  <si>
    <t>103</t>
  </si>
  <si>
    <t>7497350990</t>
  </si>
  <si>
    <t>Montáž odpojovače nebo odpínače, příp. s uzemňovacím nožem na stožár trakčního vedení</t>
  </si>
  <si>
    <t>-1063207895</t>
  </si>
  <si>
    <t>104</t>
  </si>
  <si>
    <t>7497301170</t>
  </si>
  <si>
    <t>Vodiče trakčního vedení  Táhlo motorového odpojovače</t>
  </si>
  <si>
    <t>1526646287</t>
  </si>
  <si>
    <t>105</t>
  </si>
  <si>
    <t>7497301180</t>
  </si>
  <si>
    <t>Vodiče trakčního vedení  Odpojovač nebo odpínač na stož. TV</t>
  </si>
  <si>
    <t>729244949</t>
  </si>
  <si>
    <t>106</t>
  </si>
  <si>
    <t>7497351445</t>
  </si>
  <si>
    <t>Montáž soupravy nosných lišt pro pohon odpojovače např. na stožáru Bp, T, 2T</t>
  </si>
  <si>
    <t>-113892720</t>
  </si>
  <si>
    <t>107</t>
  </si>
  <si>
    <t>7497351025</t>
  </si>
  <si>
    <t>Montáž kotvení svodu z odpojovače s připojením na trakční vedení dvou dvojitých na stožár BP</t>
  </si>
  <si>
    <t>1769875986</t>
  </si>
  <si>
    <t>108</t>
  </si>
  <si>
    <t>7497301240</t>
  </si>
  <si>
    <t>Vodiče trakčního vedení  Kotvení dvou dvojitých svodů z odpoj. s připoj. na TV - BP</t>
  </si>
  <si>
    <t>-671732637</t>
  </si>
  <si>
    <t>109</t>
  </si>
  <si>
    <t>7497351165</t>
  </si>
  <si>
    <t>Připevnění kotevní lišty napáj. převěsu s 2-4 třmeny na stožár BP</t>
  </si>
  <si>
    <t>638244214</t>
  </si>
  <si>
    <t>110</t>
  </si>
  <si>
    <t>7497301430</t>
  </si>
  <si>
    <t>Vodiče trakčního vedení  Kotevní lišta napáj. převěsu s 2-4 třmeny na stož. BP</t>
  </si>
  <si>
    <t>980929229</t>
  </si>
  <si>
    <t>111</t>
  </si>
  <si>
    <t>7497351190</t>
  </si>
  <si>
    <t>Kotvení lana napáj. převěsu 2 - 4 120 mm2 Cu s izolací zdvojený závěs</t>
  </si>
  <si>
    <t>-62676979</t>
  </si>
  <si>
    <t>112</t>
  </si>
  <si>
    <t>7497301470</t>
  </si>
  <si>
    <t>Vodiče trakčního vedení  Kotvení 2-4 lan napáj. převěsů 120 mm2 Cu s izolací zdvojený závěs</t>
  </si>
  <si>
    <t>1890068740</t>
  </si>
  <si>
    <t>113</t>
  </si>
  <si>
    <t>7497351390</t>
  </si>
  <si>
    <t>Tažení lan napájecích převěsů ručně do 240 mm2</t>
  </si>
  <si>
    <t>-1347120443</t>
  </si>
  <si>
    <t>114</t>
  </si>
  <si>
    <t>2075575029</t>
  </si>
  <si>
    <t>115</t>
  </si>
  <si>
    <t>7497351400</t>
  </si>
  <si>
    <t>Upevnění konzol středové, stranové</t>
  </si>
  <si>
    <t>-1346733543</t>
  </si>
  <si>
    <t>116</t>
  </si>
  <si>
    <t>7497301800</t>
  </si>
  <si>
    <t>Vodiče trakčního vedení  Materiál sestavení pro upevnění konzol středové,stranové</t>
  </si>
  <si>
    <t>1859485718</t>
  </si>
  <si>
    <t>117</t>
  </si>
  <si>
    <t>7497351405</t>
  </si>
  <si>
    <t>Upevnění konzol dvou konzol</t>
  </si>
  <si>
    <t>-146269619</t>
  </si>
  <si>
    <t>118</t>
  </si>
  <si>
    <t>7497301810</t>
  </si>
  <si>
    <t>Vodiče trakčního vedení  Materiál sestavení pro upevnění 2 konzol</t>
  </si>
  <si>
    <t>-837915937</t>
  </si>
  <si>
    <t>119</t>
  </si>
  <si>
    <t>7497351420</t>
  </si>
  <si>
    <t>Připevnění kozlíku na stožár T, P</t>
  </si>
  <si>
    <t>-1171876521</t>
  </si>
  <si>
    <t>120</t>
  </si>
  <si>
    <t>7497301820</t>
  </si>
  <si>
    <t>Vodiče trakčního vedení  Kozlík vč.upevň.materiálu na stožár T, P</t>
  </si>
  <si>
    <t>-988082120</t>
  </si>
  <si>
    <t>121</t>
  </si>
  <si>
    <t>7497351450</t>
  </si>
  <si>
    <t>Montáž bleskojistky růžkové na stožáru T, P, BP</t>
  </si>
  <si>
    <t>-2032115306</t>
  </si>
  <si>
    <t>122</t>
  </si>
  <si>
    <t>7497301850</t>
  </si>
  <si>
    <t>Vodiče trakčního vedení  Bleskojistka růžková na stožáru T, P, BP</t>
  </si>
  <si>
    <t>499389486</t>
  </si>
  <si>
    <t>123</t>
  </si>
  <si>
    <t>7497351675</t>
  </si>
  <si>
    <t>Montáž montážních lávek na BP délky 1035, 2045 mm</t>
  </si>
  <si>
    <t>1483817186</t>
  </si>
  <si>
    <t>124</t>
  </si>
  <si>
    <t>7497302140</t>
  </si>
  <si>
    <t>Vodiče trakčního vedení  Montážní lávka na BP délky - 1035, 2045mm</t>
  </si>
  <si>
    <t>1475185115</t>
  </si>
  <si>
    <t>125</t>
  </si>
  <si>
    <t>7497351690</t>
  </si>
  <si>
    <t>Montáž ovládacích lávek na stožár BP</t>
  </si>
  <si>
    <t>61446974</t>
  </si>
  <si>
    <t>126</t>
  </si>
  <si>
    <t>7497302160</t>
  </si>
  <si>
    <t>Vodiče trakčního vedení  Ovládací lávka na stož. BP</t>
  </si>
  <si>
    <t>431948571</t>
  </si>
  <si>
    <t>127</t>
  </si>
  <si>
    <t>7497351770</t>
  </si>
  <si>
    <t>Montáž výstražných tabulek na stožáru T, P, BP, DS</t>
  </si>
  <si>
    <t>-1961875873</t>
  </si>
  <si>
    <t>128</t>
  </si>
  <si>
    <t>7497302250</t>
  </si>
  <si>
    <t>Vodiče trakčního vedení  Výstražné tabulky na stožáru T, P, BP, DS</t>
  </si>
  <si>
    <t>-914340155</t>
  </si>
  <si>
    <t>129</t>
  </si>
  <si>
    <t>7497351780</t>
  </si>
  <si>
    <t>Číslování stožárů a pohonů odpojovačů 1 - 3 znaky</t>
  </si>
  <si>
    <t>-1907059894</t>
  </si>
  <si>
    <t>130</t>
  </si>
  <si>
    <t>7497302260</t>
  </si>
  <si>
    <t>Vodiče trakčního vedení  Tabulka číslování stožárů a pohonů odpojovačů 1 - 3 znaky</t>
  </si>
  <si>
    <t>-1259717370</t>
  </si>
  <si>
    <t>131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</si>
  <si>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</si>
  <si>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</si>
  <si>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76003388</t>
  </si>
  <si>
    <t>132</t>
  </si>
  <si>
    <t>7497351830</t>
  </si>
  <si>
    <t>Aktualizace trakčního vedení dle kolejových postupů za 100 m zprovozňované skupiny - po každém stavebním postupu</t>
  </si>
  <si>
    <t>-660975187</t>
  </si>
  <si>
    <t>Poznámka k položce:_x000D_
po každém stavebním postupu</t>
  </si>
  <si>
    <t>133</t>
  </si>
  <si>
    <t>7497651010</t>
  </si>
  <si>
    <t>HZS na trakčním vedení</t>
  </si>
  <si>
    <t>-1581076910</t>
  </si>
  <si>
    <t>134</t>
  </si>
  <si>
    <t>-243198905</t>
  </si>
  <si>
    <t>10 N</t>
  </si>
  <si>
    <t>Nátěry</t>
  </si>
  <si>
    <t>135</t>
  </si>
  <si>
    <t>7497751010</t>
  </si>
  <si>
    <t>Nátěr trakčního vedení bezpečnostních pruhů na osvětlovací stožár nebo věž</t>
  </si>
  <si>
    <t>-1981170916</t>
  </si>
  <si>
    <t>136</t>
  </si>
  <si>
    <t>7497700770</t>
  </si>
  <si>
    <t>Nátěry trakčního vedení  Barva a řed. pro bezpečnostní černožluté pruhy na podpěře TV</t>
  </si>
  <si>
    <t>1621260335</t>
  </si>
  <si>
    <t>137</t>
  </si>
  <si>
    <t>7497700780R</t>
  </si>
  <si>
    <t>Nátěry trakčního vedení  Barva a řed. pro bezpečnostní bíločervený pruh na podpěře TV</t>
  </si>
  <si>
    <t>794499876</t>
  </si>
  <si>
    <t>138</t>
  </si>
  <si>
    <t>7497700780</t>
  </si>
  <si>
    <t>-77027845</t>
  </si>
  <si>
    <t>10 D</t>
  </si>
  <si>
    <t>Demontáže</t>
  </si>
  <si>
    <t>139</t>
  </si>
  <si>
    <t>7497271015</t>
  </si>
  <si>
    <t>Demontáže zařízení trakčního vedení stožáru TS, TBS - demontáž stávajícího zařízení se všemi pomocnými doplňujícími úpravami</t>
  </si>
  <si>
    <t>-1400183434</t>
  </si>
  <si>
    <t>140</t>
  </si>
  <si>
    <t>7497271020</t>
  </si>
  <si>
    <t>Demontáže zařízení trakčního vedení stožáru 2 TBS - demontáž stávajícího zařízení se všemi pomocnými doplňujícími úpravami</t>
  </si>
  <si>
    <t>738594922</t>
  </si>
  <si>
    <t>141</t>
  </si>
  <si>
    <t>7497271030</t>
  </si>
  <si>
    <t>Demontáže zařízení trakčního vedení stožáru DPVSu - demontáž stávajícího zařízení se všemi pomocnými doplňujícími úpravami</t>
  </si>
  <si>
    <t>-456529885</t>
  </si>
  <si>
    <t>142</t>
  </si>
  <si>
    <t>7497271035</t>
  </si>
  <si>
    <t>Demontáže zařízení trakčního vedení stožáru BP, AP - demontáž stávajícího zařízení se všemi pomocnými doplňujícími úpravami</t>
  </si>
  <si>
    <t>-1036377297</t>
  </si>
  <si>
    <t>143</t>
  </si>
  <si>
    <t>7497271040</t>
  </si>
  <si>
    <t>Demontáže zařízení trakčního vedení stožáru brány krakorce 23, 34 - demontáž stávajícího zařízení se všemi pomocnými doplňujícími úpravami, včetně vyvěšení a ukončení</t>
  </si>
  <si>
    <t>1678741537</t>
  </si>
  <si>
    <t>Poznámka k položce:_x000D_
včetně vyvěšení a ukončení</t>
  </si>
  <si>
    <t>144</t>
  </si>
  <si>
    <t>7497271045</t>
  </si>
  <si>
    <t>Demontáže zařízení trakčního vedení stožáru konzoly TV - demontáž stávajícího zařízení se všemi pomocnými doplňujícími úpravami, včetně upevnění</t>
  </si>
  <si>
    <t>-2008168570</t>
  </si>
  <si>
    <t>Poznámka k položce:_x000D_
včetně upevnění</t>
  </si>
  <si>
    <t>145</t>
  </si>
  <si>
    <t>7497271050</t>
  </si>
  <si>
    <t>Demontáže zařízení trakčního vedení stožáru konzoly ZV, OV - demontáž stávajícího zařízení se všemi pomocnými doplňujícími úpravami, včetně závěsu</t>
  </si>
  <si>
    <t>-69497815</t>
  </si>
  <si>
    <t>Poznámka k položce:_x000D_
včetně závěsu</t>
  </si>
  <si>
    <t>146</t>
  </si>
  <si>
    <t>7497371010</t>
  </si>
  <si>
    <t>Demontáže zařízení trakčního vedení závěsu na bráně - demontáž stávajícího zařízení se všemi pomocnými doplňujícími úpravami</t>
  </si>
  <si>
    <t>2026841860</t>
  </si>
  <si>
    <t>147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</si>
  <si>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</si>
  <si>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</si>
  <si>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1426369746</t>
  </si>
  <si>
    <t>Poznámka k položce:_x000D_
včetně kotvení</t>
  </si>
  <si>
    <t>148</t>
  </si>
  <si>
    <t>7497371040</t>
  </si>
  <si>
    <t>Demontáže zařízení trakčního vedení závěsu věšáku - demontáž stávajícího zařízení se všemi pomocnými doplňujícími úpravami, úplná</t>
  </si>
  <si>
    <t>1040000007</t>
  </si>
  <si>
    <t>Poznámka k položce:_x000D_
úplná</t>
  </si>
  <si>
    <t>149</t>
  </si>
  <si>
    <t>7497371045</t>
  </si>
  <si>
    <t>Demontáže zařízení trakčního vedení závěsu podélné nebo příčné proudové propojky - demontáž stávajícího zařízení se všemi pomocnými doplňujícími úpravami</t>
  </si>
  <si>
    <t>-706748073</t>
  </si>
  <si>
    <t>150</t>
  </si>
  <si>
    <t>7497371065</t>
  </si>
  <si>
    <t>Demontáže zařízení trakčního vedení závěsu vložené izolace - demontáž stávajícího zařízení se všemi pomocnými doplňujícími úpravami</t>
  </si>
  <si>
    <t>-1586223765</t>
  </si>
  <si>
    <t>151</t>
  </si>
  <si>
    <t>7497371110</t>
  </si>
  <si>
    <t>Demontáže zařízení trakčního vedení troleje včetně nástavků stříhání - demontáž stávajícího zařízení se všemi pomocnými doplňujícími úpravami</t>
  </si>
  <si>
    <t>1574796392</t>
  </si>
  <si>
    <t>152</t>
  </si>
  <si>
    <t>7497371210</t>
  </si>
  <si>
    <t>Demontáže zařízení trakčního vedení nosného lana včetně nástavků stříhání - demontáž stávajícího zařízení se všemi pomocnými doplňujícími úpravami</t>
  </si>
  <si>
    <t>-1024534420</t>
  </si>
  <si>
    <t>153</t>
  </si>
  <si>
    <t>7497371315</t>
  </si>
  <si>
    <t>Demontáže zařízení trakčního vedení kotvení troleje, nosného lana pohyblivě - demontáž stávajícího zařízení se všemi pomocnými doplňujícími úpravami</t>
  </si>
  <si>
    <t>2026949071</t>
  </si>
  <si>
    <t>154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</si>
  <si>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</si>
  <si>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</si>
  <si>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-477204262</t>
  </si>
  <si>
    <t>155</t>
  </si>
  <si>
    <t>7497371410</t>
  </si>
  <si>
    <t>Demontáže zařízení trakčního vedení lana zesilovacího vedení stříhání - demontáž stávajícího zařízení se všemi pomocnými doplňujícími úpravami</t>
  </si>
  <si>
    <t>2100943397</t>
  </si>
  <si>
    <t>156</t>
  </si>
  <si>
    <t>7497371420</t>
  </si>
  <si>
    <t>Demontáže zařízení trakčního vedení lana zesilovacího vedení převěšení ZV,NV, OV - demontáž stávajícího zařízení se všemi pomocnými doplňujícími úpravami</t>
  </si>
  <si>
    <t>-390831695</t>
  </si>
  <si>
    <t>157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</si>
  <si>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</si>
  <si>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</si>
  <si>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-1302087707</t>
  </si>
  <si>
    <t>158</t>
  </si>
  <si>
    <t>7497371515</t>
  </si>
  <si>
    <t>Demontáže zařízení trakčního vedení kotvení svodu - převěsu z odpojovače dvojité lano - demontáž stávajícího zařízení se všemi pomocnými doplňujícími úpravami</t>
  </si>
  <si>
    <t>-1752066623</t>
  </si>
  <si>
    <t>159</t>
  </si>
  <si>
    <t>7497371610</t>
  </si>
  <si>
    <t>Demontáže zařízení trakčního vedení svodu jednoduché lano - demontáž stávajícího zařízení se všemi pomocnými doplňujícími úpravami</t>
  </si>
  <si>
    <t>-2126467186</t>
  </si>
  <si>
    <t>160</t>
  </si>
  <si>
    <t>7497371620</t>
  </si>
  <si>
    <t>Demontáže zařízení trakčního vedení svodu bleskojistky - demontáž stávajícího zařízení se všemi pomocnými doplňujícími úpravami, úplná</t>
  </si>
  <si>
    <t>-337740977</t>
  </si>
  <si>
    <t>161</t>
  </si>
  <si>
    <t>7497371710</t>
  </si>
  <si>
    <t>Demontáže zařízení trakčního vedení lávky pro odpojovač montážní - demontáž stávajícího zařízení se všemi pomocnými doplňujícími úpravami</t>
  </si>
  <si>
    <t>1375957335</t>
  </si>
  <si>
    <t>162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</si>
  <si>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</si>
  <si>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</si>
  <si>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155129154</t>
  </si>
  <si>
    <t>163</t>
  </si>
  <si>
    <t>-1625337291</t>
  </si>
  <si>
    <t>10 R</t>
  </si>
  <si>
    <t>Revize a Zkoušky</t>
  </si>
  <si>
    <t>164</t>
  </si>
  <si>
    <t>7497350760</t>
  </si>
  <si>
    <t>Zkouška trakčního vedení vlastností mechanických - prvotní zkouška dodaného zařízení podle TKP</t>
  </si>
  <si>
    <t>km</t>
  </si>
  <si>
    <t>1545220752</t>
  </si>
  <si>
    <t>165</t>
  </si>
  <si>
    <t>7497350765</t>
  </si>
  <si>
    <t>Zkouška trakčního vedení vlastností elektrických - prvotní zkouška dodaného zařízení podle TKP</t>
  </si>
  <si>
    <t>-1573912370</t>
  </si>
  <si>
    <t>166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</si>
  <si>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</si>
  <si>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</si>
  <si>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-994235910</t>
  </si>
  <si>
    <t>167</t>
  </si>
  <si>
    <t>7499250525</t>
  </si>
  <si>
    <t>Vyhotovení výchozí revizní zprávy příplatek za každých dalších i započatých 500 000 Kč přes 1 000 000 Kč</t>
  </si>
  <si>
    <t>478139083</t>
  </si>
  <si>
    <t>168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</si>
  <si>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</si>
  <si>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</si>
  <si>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-32875481</t>
  </si>
  <si>
    <t>169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</si>
  <si>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</si>
  <si>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</si>
  <si>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1133423764</t>
  </si>
  <si>
    <t>170</t>
  </si>
  <si>
    <t>7499255010</t>
  </si>
  <si>
    <t>Měření parametrů trakčního vedení dle ČSN měřícím vozem - obsahuje cenu měření a kontrolu parametrů trolejových vedení a trakčních zařízení</t>
  </si>
  <si>
    <t>den</t>
  </si>
  <si>
    <t>-670166546</t>
  </si>
  <si>
    <t>Poznámka k položce:_x000D_
obsahuje cenu měření a kontrolu parametrů trolejových vedení a trakčních zařízení</t>
  </si>
  <si>
    <t>171</t>
  </si>
  <si>
    <t>7499258010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</si>
  <si>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mechanizmů nutných k výkonu</t>
  </si>
  <si>
    <t>1260075449</t>
  </si>
  <si>
    <t>Poznámka k položce:_x000D_
obsahuje i cenu za zajištění pracoviště správcem trakčního vedení (zkratování trakčního vedení), zajištění přejezdů správcem trakčního vedení včetně nájmu pracovníků a použitých mechanizmů nutných k výkonu</t>
  </si>
  <si>
    <t>172</t>
  </si>
  <si>
    <t>7499451510</t>
  </si>
  <si>
    <t>Vyhotovení zprávy o posouzení bezpečnosti (rizik) včetně analýzy a hodnocení rizik - v souladu s nařízením Evropské komise (ES) č. 352/52009 v rozsahu tohoto SO/PS</t>
  </si>
  <si>
    <t>-625843752</t>
  </si>
  <si>
    <t>Poznámka k položce:_x000D_
v souladu s nařízením Evropské komise (ES) č. 352/52009 v rozsahu tohoto SO/PS</t>
  </si>
  <si>
    <t>Komunikace pozemní</t>
  </si>
  <si>
    <t>173</t>
  </si>
  <si>
    <t>5904020120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</si>
  <si>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</si>
  <si>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-82639706</t>
  </si>
  <si>
    <t>174</t>
  </si>
  <si>
    <t>5904025020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</si>
  <si>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</si>
  <si>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-93742767</t>
  </si>
  <si>
    <t>175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</si>
  <si>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</si>
  <si>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</si>
  <si>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1745994567</t>
  </si>
  <si>
    <t>176</t>
  </si>
  <si>
    <t>5915007020</t>
  </si>
  <si>
    <t>Zásyp jam nebo rýh sypaninou na železničním spodku se zhutněním Poznámka: 1. Ceny zásypu jam a rýh se zhutněním jsou určeny pro jakoukoliv míru zhutnění.</t>
  </si>
  <si>
    <t>793289642</t>
  </si>
  <si>
    <t>177</t>
  </si>
  <si>
    <t>-954651195</t>
  </si>
  <si>
    <t>178</t>
  </si>
  <si>
    <t>7492555026</t>
  </si>
  <si>
    <t>Montáž kabelů vícežílových Cu 7 x 4 mm2 - uložení do země, chráničky, na rošty, pod omítku apod.</t>
  </si>
  <si>
    <t>-400193860</t>
  </si>
  <si>
    <t>179</t>
  </si>
  <si>
    <t>7492502120</t>
  </si>
  <si>
    <t>Kabely, vodiče, šňůry Cu - nn Kabel silový více-žílový Cu, plastová izolace CYKY 7J4 (7Cx4)</t>
  </si>
  <si>
    <t>1595485256</t>
  </si>
  <si>
    <t>180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</si>
  <si>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</si>
  <si>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</si>
  <si>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-83573725</t>
  </si>
  <si>
    <t>181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</si>
  <si>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</si>
  <si>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</si>
  <si>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-1224616322</t>
  </si>
  <si>
    <t>182</t>
  </si>
  <si>
    <t>7494231020</t>
  </si>
  <si>
    <t>Přeložky rozvaděčů 1 kusu pole rozvaděče nn - demontáž, potřebné přemístění, montáž na novém místě, propojení, obnovení funkce, včetně nezbytně nutné opravy poškozených částí</t>
  </si>
  <si>
    <t>1036975129</t>
  </si>
  <si>
    <t>183</t>
  </si>
  <si>
    <t>7593505140</t>
  </si>
  <si>
    <t>Oddělení souběhu trasy od silového kabelu žlabem plastovým 120x110 mm - včetně žlabu</t>
  </si>
  <si>
    <t>-1835067278</t>
  </si>
  <si>
    <t>Poznámka k položce:_x000D_
včetně žlabu</t>
  </si>
  <si>
    <t>184</t>
  </si>
  <si>
    <t>7497700900</t>
  </si>
  <si>
    <t>Kabely trakčního vedení, Různé TV  Žlab PVC 100x100 mm šíře</t>
  </si>
  <si>
    <t>513999955</t>
  </si>
  <si>
    <t>185</t>
  </si>
  <si>
    <t>7593505150</t>
  </si>
  <si>
    <t>Pokládka výstražné fólie do výkopu</t>
  </si>
  <si>
    <t>1519322648</t>
  </si>
  <si>
    <t>186</t>
  </si>
  <si>
    <t>7593500609</t>
  </si>
  <si>
    <t>Trasy kabelového vedení Kabelové krycí desky a pásy Fólie výstražná červená š. 34cm (HM0673909992034)</t>
  </si>
  <si>
    <t>133206994</t>
  </si>
  <si>
    <t>187</t>
  </si>
  <si>
    <t>7492756040</t>
  </si>
  <si>
    <t>Pomocné práce pro montáž kabelů zatažení kabelů do chráničky do 4 kg/m</t>
  </si>
  <si>
    <t>1388245492</t>
  </si>
  <si>
    <t>188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</si>
  <si>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</si>
  <si>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</si>
  <si>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-2090648345</t>
  </si>
  <si>
    <t>Poznámka k položce:_x000D_
provedení provizorních úprav zapojení stávajících kabelových skříní nebo rozvaděčů v průběhu výstavby (pro montáž nových i provizorních kabelů, drobné úpravy výstroje apod.) mechanizmy</t>
  </si>
  <si>
    <t>OST</t>
  </si>
  <si>
    <t>Ostatní</t>
  </si>
  <si>
    <t>200</t>
  </si>
  <si>
    <t>7497350045</t>
  </si>
  <si>
    <t>Montáž držáku bočního</t>
  </si>
  <si>
    <t>1787594750</t>
  </si>
  <si>
    <t>201</t>
  </si>
  <si>
    <t>7497300060</t>
  </si>
  <si>
    <t>Vodiče trakčního vedení  Boční držák</t>
  </si>
  <si>
    <t>-1091172416</t>
  </si>
  <si>
    <t>202</t>
  </si>
  <si>
    <t>7497351520</t>
  </si>
  <si>
    <t>Montáž přímého ukolejnění stožár T, P, 2T, BP, DS, OK - 1 vodič</t>
  </si>
  <si>
    <t>649957709</t>
  </si>
  <si>
    <t>203</t>
  </si>
  <si>
    <t>7497371625</t>
  </si>
  <si>
    <t>Demontáže zařízení trakčního vedení svodu ukolejnění konstrukcí a stožárů - demontáž stávajícího zařízení se všemi pomocnými doplňujícími úpravami</t>
  </si>
  <si>
    <t>1405168208</t>
  </si>
  <si>
    <t>204</t>
  </si>
  <si>
    <t>7497301940</t>
  </si>
  <si>
    <t>Vodiče trakčního vedení  Přímé ukolejnění stož.T, P, 2T, BP, DS, OK - 1 vodič</t>
  </si>
  <si>
    <t>-1240809031</t>
  </si>
  <si>
    <t>189</t>
  </si>
  <si>
    <t>9902100100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</si>
  <si>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</si>
  <si>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t</t>
  </si>
  <si>
    <t>885773830</t>
  </si>
  <si>
    <t>190</t>
  </si>
  <si>
    <t>9902109200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</si>
  <si>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</si>
  <si>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-869031538</t>
  </si>
  <si>
    <t>191</t>
  </si>
  <si>
    <t>9902200100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</si>
  <si>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</si>
  <si>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-2083206202</t>
  </si>
  <si>
    <t>192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</si>
  <si>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</si>
  <si>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</si>
  <si>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-1356005827</t>
  </si>
  <si>
    <t>193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</si>
  <si>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</si>
  <si>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</si>
  <si>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-1898308193</t>
  </si>
  <si>
    <t>194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</si>
  <si>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</si>
  <si>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</si>
  <si>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-1393148472</t>
  </si>
  <si>
    <t>195</t>
  </si>
  <si>
    <t>9902900300</t>
  </si>
  <si>
    <t>Složení sypanin, drobného kusového materiálu, suti Poznámka: 1. Ceny jsou určeny pro skládání materiálu z vlastních zásob objednatele.</t>
  </si>
  <si>
    <t>1862316902</t>
  </si>
  <si>
    <t>196</t>
  </si>
  <si>
    <t>9902900400</t>
  </si>
  <si>
    <t>Složení objemnějšího kusového materiálu, vybouraných hmot Poznámka: 1. Ceny jsou určeny pro skládání materiálu z vlastních zásob objednatele.</t>
  </si>
  <si>
    <t>166041052</t>
  </si>
  <si>
    <t>197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</si>
  <si>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</si>
  <si>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</si>
  <si>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-522741997</t>
  </si>
  <si>
    <t>198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</si>
  <si>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</si>
  <si>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</si>
  <si>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-46870343</t>
  </si>
  <si>
    <t>199</t>
  </si>
  <si>
    <t>9909000500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</si>
  <si>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</si>
  <si>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-832895177</t>
  </si>
  <si>
    <t>SO 01-81-01.2 - Oprava TV v úseku Dřísy (mimo) - Všetaty (mimo) - ÚRS</t>
  </si>
  <si>
    <t>10 D - Demontáže</t>
  </si>
  <si>
    <t xml:space="preserve">      1 - Zemní práce</t>
  </si>
  <si>
    <t>129911123</t>
  </si>
  <si>
    <t>Bourání konstrukcí v odkopávkách a prokopávkách ručně s přemístěním suti na hromady na vzdálenost do 20 m nebo s naložením na dopravní prostředek z betonu železového nebo předpjatého</t>
  </si>
  <si>
    <t>CS ÚRS 2025 02</t>
  </si>
  <si>
    <t>416893109</t>
  </si>
  <si>
    <t>Online PSC</t>
  </si>
  <si>
    <t>https://podminky.urs.cz/item/CS_URS_2025_02/129911123</t>
  </si>
  <si>
    <t>Zemní práce</t>
  </si>
  <si>
    <t>141721214</t>
  </si>
  <si>
    <t>Řízený zemní protlak délky protlaku do 50 m v hornině třídy těžitelnosti I a II, skupiny 1 až 4 včetně zatažení trub v hloubce do 6 m průměru vrtu přes 140 do 180 mm</t>
  </si>
  <si>
    <t>1008450861</t>
  </si>
  <si>
    <t>https://podminky.urs.cz/item/CS_URS_2025_02/141721214</t>
  </si>
  <si>
    <t>SO 01-87-01 - Ukolejnění ocelových konstrukcí v úseku Dřísy (mimo)-Všetaty (mimo) - UOŽI</t>
  </si>
  <si>
    <t>HSV - Práce a dodávky HSV</t>
  </si>
  <si>
    <t xml:space="preserve">    10 D Demontáže - </t>
  </si>
  <si>
    <t>Práce a dodávky HSV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</si>
  <si>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</si>
  <si>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</si>
  <si>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-1243442883</t>
  </si>
  <si>
    <t>Poznámka k položce:_x000D_
obsahuje i všechny náklady na montáž dodaného zařízení se všemi pomocnými doplňujícími součástmi, měřeními a regulacemi s použitím mechanizmů a montážních souprav</t>
  </si>
  <si>
    <t>7497100140</t>
  </si>
  <si>
    <t>Základy trakčního vedení  Uzemnění stožáru TV</t>
  </si>
  <si>
    <t>1608389386</t>
  </si>
  <si>
    <t>7497351590</t>
  </si>
  <si>
    <t>Montáž ukolejnění s průrazkou T, P, 2T, BP, DS, OK - 1 vodič</t>
  </si>
  <si>
    <t>254952288</t>
  </si>
  <si>
    <t>7497301980</t>
  </si>
  <si>
    <t>Vodiče trakčního vedení  Ukolejnění s průrazkou T, P, 2T, BP, DS, OK - 1 vodič</t>
  </si>
  <si>
    <t>578768243</t>
  </si>
  <si>
    <t>7497351595</t>
  </si>
  <si>
    <t>Montáž ukolejnění s průrazkou T, P, 2T, BP, DS, OK - 2 vodiče</t>
  </si>
  <si>
    <t>840533905</t>
  </si>
  <si>
    <t>7497301990</t>
  </si>
  <si>
    <t>Vodiče trakčního vedení  Ukolejnění s průrazkou T, P, 2T, BP, DS, OK - 2 vodiče</t>
  </si>
  <si>
    <t>-1703482315</t>
  </si>
  <si>
    <t>7497351620</t>
  </si>
  <si>
    <t>Montáž průrazky výměna za novou</t>
  </si>
  <si>
    <t>-178196241</t>
  </si>
  <si>
    <t>7497700330</t>
  </si>
  <si>
    <t>Konstrukční prvky trakčního vedení  Průrazka 250 V</t>
  </si>
  <si>
    <t>-1352373127</t>
  </si>
  <si>
    <t>7497351790</t>
  </si>
  <si>
    <t>Pospojování vodivých konstrukcí proudovou propojkou</t>
  </si>
  <si>
    <t>-2089284428</t>
  </si>
  <si>
    <t>7497302270</t>
  </si>
  <si>
    <t>Vodiče trakčního vedení  Pospojování vodivých konstrukcí proudovou propojkou</t>
  </si>
  <si>
    <t>1305382683</t>
  </si>
  <si>
    <t>7497701270</t>
  </si>
  <si>
    <t>Kabely trakčního vedení, Různé TV  Uzemňovací vedení na povrchu, kruhovým vodičem FeZn do D=10 mm</t>
  </si>
  <si>
    <t>-1967032647</t>
  </si>
  <si>
    <t>7497351820</t>
  </si>
  <si>
    <t>Aktualizace KSU a TP dle kolejových postupů za 100 m zprovozňované skupiny - po každém stavebním postupu</t>
  </si>
  <si>
    <t>219175224</t>
  </si>
  <si>
    <t>7497351840</t>
  </si>
  <si>
    <t>Zpracování KSU a TP pro účely zavedení do provozu za 100 m - při uvádění do provozu</t>
  </si>
  <si>
    <t>550218147</t>
  </si>
  <si>
    <t>Poznámka k položce:_x000D_
při uvádění do provozu</t>
  </si>
  <si>
    <t>10 D Demontáže</t>
  </si>
  <si>
    <t>661912628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</si>
  <si>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</si>
  <si>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</si>
  <si>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561073211</t>
  </si>
  <si>
    <t>-3058510</t>
  </si>
  <si>
    <t>-1115214756</t>
  </si>
  <si>
    <t>-1976318495</t>
  </si>
  <si>
    <t>-50330113</t>
  </si>
  <si>
    <t>7499256010R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</si>
  <si>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</si>
  <si>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-1624862415</t>
  </si>
  <si>
    <t>Poznámka k položce:_x000D_
obsahuje i cenu měření a kontrolu parametrů trolejových vedení a trakčních zařízení podle požadavku ČSN, jejich vyhodnocení včetně nájmu mechanizmu a měřících zařízení</t>
  </si>
  <si>
    <t>764481728</t>
  </si>
  <si>
    <t>VON - VRNY</t>
  </si>
  <si>
    <t>VRN - Vedlejší rozpočtové náklady</t>
  </si>
  <si>
    <t>VRN</t>
  </si>
  <si>
    <t>Vedlejší rozpočtové náklady</t>
  </si>
  <si>
    <t>022101011</t>
  </si>
  <si>
    <t>Geodetické práce Geodetické práce v průběhu opravy</t>
  </si>
  <si>
    <t>%</t>
  </si>
  <si>
    <t>ÚOŽI 2025 01</t>
  </si>
  <si>
    <t>255721860</t>
  </si>
  <si>
    <t>022101021</t>
  </si>
  <si>
    <t>Geodetické práce Geodetické práce po ukončení opravy</t>
  </si>
  <si>
    <t>kpl</t>
  </si>
  <si>
    <t>UOŽI 2025 01</t>
  </si>
  <si>
    <t>-567613938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</si>
  <si>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</si>
  <si>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</si>
  <si>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368621928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</si>
  <si>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</si>
  <si>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</si>
  <si>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388758521</t>
  </si>
  <si>
    <t>033101021</t>
  </si>
  <si>
    <t>Provozní vlivy Rušení prací silničním provozem při výskytu aut za směnu 8,5 hod. přes 500</t>
  </si>
  <si>
    <t>-598849626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</si>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</sst>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3" xfId="0" applyFont="1" applyBorder="1" applyAlignment="1">
      <alignment horizontal="center" vertical="center"/>
    </xf>
    <xf numFmtId="49" fontId="18" fillId="0" borderId="23" xfId="0" applyNumberFormat="1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166" fontId="18" fillId="0" borderId="23" xfId="0" applyNumberFormat="1" applyFont="1" applyBorder="1" applyAlignment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2" fillId="0" borderId="23" xfId="0" applyFont="1" applyBorder="1" applyAlignment="1">
      <alignment horizontal="center" vertical="center"/>
    </xf>
    <xf numFmtId="49" fontId="32" fillId="0" borderId="23" xfId="0" applyNumberFormat="1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center" vertical="center" wrapText="1"/>
    </xf>
    <xf numFmtId="166" fontId="32" fillId="0" borderId="23" xfId="0" applyNumberFormat="1" applyFont="1" applyBorder="1" applyAlignment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166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5_02/141721214" TargetMode="External"/><Relationship Id="rId1" Type="http://schemas.openxmlformats.org/officeDocument/2006/relationships/hyperlink" Target="https://podminky.urs.cz/item/CS_URS_2025_02/129911123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zoomScaleNormal="10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R5" s="17"/>
      <c r="BE5" s="264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R6" s="17"/>
      <c r="BE6" s="265"/>
      <c r="BS6" s="14" t="s">
        <v>6</v>
      </c>
    </row>
    <row r="7" spans="1:74" ht="12" customHeight="1">
      <c r="B7" s="17"/>
      <c r="D7" s="24" t="s">
        <v>18</v>
      </c>
      <c r="K7" s="22" t="s">
        <v>19</v>
      </c>
      <c r="AK7" s="24" t="s">
        <v>20</v>
      </c>
      <c r="AN7" s="22" t="s">
        <v>19</v>
      </c>
      <c r="AR7" s="17"/>
      <c r="BE7" s="265"/>
      <c r="BS7" s="14" t="s">
        <v>6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265"/>
      <c r="BS8" s="14" t="s">
        <v>6</v>
      </c>
    </row>
    <row r="9" spans="1:74" ht="14.45" customHeight="1">
      <c r="B9" s="17"/>
      <c r="AR9" s="17"/>
      <c r="BE9" s="265"/>
      <c r="BS9" s="14" t="s">
        <v>6</v>
      </c>
    </row>
    <row r="10" spans="1:74" ht="12" customHeight="1">
      <c r="B10" s="17"/>
      <c r="D10" s="24" t="s">
        <v>25</v>
      </c>
      <c r="AK10" s="24" t="s">
        <v>26</v>
      </c>
      <c r="AN10" s="22" t="s">
        <v>27</v>
      </c>
      <c r="AR10" s="17"/>
      <c r="BE10" s="265"/>
      <c r="BS10" s="14" t="s">
        <v>6</v>
      </c>
    </row>
    <row r="11" spans="1:74" ht="18.399999999999999" customHeight="1">
      <c r="B11" s="17"/>
      <c r="E11" s="22" t="s">
        <v>28</v>
      </c>
      <c r="AK11" s="24" t="s">
        <v>29</v>
      </c>
      <c r="AN11" s="22" t="s">
        <v>30</v>
      </c>
      <c r="AR11" s="17"/>
      <c r="BE11" s="265"/>
      <c r="BS11" s="14" t="s">
        <v>6</v>
      </c>
    </row>
    <row r="12" spans="1:74" ht="6.95" customHeight="1">
      <c r="B12" s="17"/>
      <c r="AR12" s="17"/>
      <c r="BE12" s="265"/>
      <c r="BS12" s="14" t="s">
        <v>6</v>
      </c>
    </row>
    <row r="13" spans="1:74" ht="12" customHeight="1">
      <c r="B13" s="17"/>
      <c r="D13" s="24" t="s">
        <v>31</v>
      </c>
      <c r="AK13" s="24" t="s">
        <v>26</v>
      </c>
      <c r="AN13" s="26" t="s">
        <v>32</v>
      </c>
      <c r="AR13" s="17"/>
      <c r="BE13" s="265"/>
      <c r="BS13" s="14" t="s">
        <v>6</v>
      </c>
    </row>
    <row r="14" spans="1:74">
      <c r="B14" s="17"/>
      <c r="E14" s="270" t="s">
        <v>32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4" t="s">
        <v>29</v>
      </c>
      <c r="AN14" s="26" t="s">
        <v>32</v>
      </c>
      <c r="AR14" s="17"/>
      <c r="BE14" s="265"/>
      <c r="BS14" s="14" t="s">
        <v>6</v>
      </c>
    </row>
    <row r="15" spans="1:74" ht="6.95" customHeight="1">
      <c r="B15" s="17"/>
      <c r="AR15" s="17"/>
      <c r="BE15" s="265"/>
      <c r="BS15" s="14" t="s">
        <v>4</v>
      </c>
    </row>
    <row r="16" spans="1:74" ht="12" customHeight="1">
      <c r="B16" s="17"/>
      <c r="D16" s="24" t="s">
        <v>33</v>
      </c>
      <c r="AK16" s="24" t="s">
        <v>26</v>
      </c>
      <c r="AN16" s="22" t="s">
        <v>27</v>
      </c>
      <c r="AR16" s="17"/>
      <c r="BE16" s="265"/>
      <c r="BS16" s="14" t="s">
        <v>4</v>
      </c>
    </row>
    <row r="17" spans="2:71" ht="18.399999999999999" customHeight="1">
      <c r="B17" s="17"/>
      <c r="E17" s="22" t="s">
        <v>34</v>
      </c>
      <c r="AK17" s="24" t="s">
        <v>29</v>
      </c>
      <c r="AN17" s="22" t="s">
        <v>30</v>
      </c>
      <c r="AR17" s="17"/>
      <c r="BE17" s="265"/>
      <c r="BS17" s="14" t="s">
        <v>35</v>
      </c>
    </row>
    <row r="18" spans="2:71" ht="6.95" customHeight="1">
      <c r="B18" s="17"/>
      <c r="AR18" s="17"/>
      <c r="BE18" s="265"/>
      <c r="BS18" s="14" t="s">
        <v>6</v>
      </c>
    </row>
    <row r="19" spans="2:71" ht="12" customHeight="1">
      <c r="B19" s="17"/>
      <c r="D19" s="24" t="s">
        <v>36</v>
      </c>
      <c r="AK19" s="24" t="s">
        <v>26</v>
      </c>
      <c r="AN19" s="22" t="s">
        <v>27</v>
      </c>
      <c r="AR19" s="17"/>
      <c r="BE19" s="265"/>
      <c r="BS19" s="14" t="s">
        <v>6</v>
      </c>
    </row>
    <row r="20" spans="2:71" ht="18.399999999999999" customHeight="1">
      <c r="B20" s="17"/>
      <c r="E20" s="22" t="s">
        <v>34</v>
      </c>
      <c r="AK20" s="24" t="s">
        <v>29</v>
      </c>
      <c r="AN20" s="22" t="s">
        <v>30</v>
      </c>
      <c r="AR20" s="17"/>
      <c r="BE20" s="265"/>
      <c r="BS20" s="14" t="s">
        <v>4</v>
      </c>
    </row>
    <row r="21" spans="2:71" ht="6.95" customHeight="1">
      <c r="B21" s="17"/>
      <c r="AR21" s="17"/>
      <c r="BE21" s="265"/>
    </row>
    <row r="22" spans="2:71" ht="12" customHeight="1">
      <c r="B22" s="17"/>
      <c r="D22" s="24" t="s">
        <v>37</v>
      </c>
      <c r="AR22" s="17"/>
      <c r="BE22" s="265"/>
    </row>
    <row r="23" spans="2:71" ht="16.5" customHeight="1">
      <c r="B23" s="17"/>
      <c r="E23" s="272" t="s">
        <v>38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17"/>
      <c r="BE23" s="265"/>
    </row>
    <row r="24" spans="2:71" ht="6.95" customHeight="1">
      <c r="B24" s="17"/>
      <c r="AR24" s="17"/>
      <c r="BE24" s="265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65"/>
    </row>
    <row r="26" spans="2:71" s="1" customFormat="1" ht="25.9" customHeight="1">
      <c r="B26" s="29"/>
      <c r="D26" s="30" t="s">
        <v>39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73">
        <f>ROUND(AG54,2)</f>
        <v>0</v>
      </c>
      <c r="AL26" s="274"/>
      <c r="AM26" s="274"/>
      <c r="AN26" s="274"/>
      <c r="AO26" s="274"/>
      <c r="AR26" s="29"/>
      <c r="BE26" s="265"/>
    </row>
    <row r="27" spans="2:71" s="1" customFormat="1" ht="6.95" customHeight="1">
      <c r="B27" s="29"/>
      <c r="AR27" s="29"/>
      <c r="BE27" s="265"/>
    </row>
    <row r="28" spans="2:71" s="1" customFormat="1">
      <c r="B28" s="29"/>
      <c r="L28" s="275" t="s">
        <v>40</v>
      </c>
      <c r="M28" s="275"/>
      <c r="N28" s="275"/>
      <c r="O28" s="275"/>
      <c r="P28" s="275"/>
      <c r="W28" s="275" t="s">
        <v>41</v>
      </c>
      <c r="X28" s="275"/>
      <c r="Y28" s="275"/>
      <c r="Z28" s="275"/>
      <c r="AA28" s="275"/>
      <c r="AB28" s="275"/>
      <c r="AC28" s="275"/>
      <c r="AD28" s="275"/>
      <c r="AE28" s="275"/>
      <c r="AK28" s="275" t="s">
        <v>42</v>
      </c>
      <c r="AL28" s="275"/>
      <c r="AM28" s="275"/>
      <c r="AN28" s="275"/>
      <c r="AO28" s="275"/>
      <c r="AR28" s="29"/>
      <c r="BE28" s="265"/>
    </row>
    <row r="29" spans="2:71" s="2" customFormat="1" ht="14.45" customHeight="1">
      <c r="B29" s="33"/>
      <c r="D29" s="24" t="s">
        <v>43</v>
      </c>
      <c r="F29" s="24" t="s">
        <v>44</v>
      </c>
      <c r="L29" s="278">
        <v>0.21</v>
      </c>
      <c r="M29" s="277"/>
      <c r="N29" s="277"/>
      <c r="O29" s="277"/>
      <c r="P29" s="277"/>
      <c r="W29" s="276">
        <f>ROUND(AZ54, 2)</f>
        <v>0</v>
      </c>
      <c r="X29" s="277"/>
      <c r="Y29" s="277"/>
      <c r="Z29" s="277"/>
      <c r="AA29" s="277"/>
      <c r="AB29" s="277"/>
      <c r="AC29" s="277"/>
      <c r="AD29" s="277"/>
      <c r="AE29" s="277"/>
      <c r="AK29" s="276">
        <f>ROUND(AV54, 2)</f>
        <v>0</v>
      </c>
      <c r="AL29" s="277"/>
      <c r="AM29" s="277"/>
      <c r="AN29" s="277"/>
      <c r="AO29" s="277"/>
      <c r="AR29" s="33"/>
      <c r="BE29" s="266"/>
    </row>
    <row r="30" spans="2:71" s="2" customFormat="1" ht="14.45" customHeight="1">
      <c r="B30" s="33"/>
      <c r="F30" s="24" t="s">
        <v>45</v>
      </c>
      <c r="L30" s="278">
        <v>0.12</v>
      </c>
      <c r="M30" s="277"/>
      <c r="N30" s="277"/>
      <c r="O30" s="277"/>
      <c r="P30" s="277"/>
      <c r="W30" s="276">
        <f>ROUND(BA54, 2)</f>
        <v>0</v>
      </c>
      <c r="X30" s="277"/>
      <c r="Y30" s="277"/>
      <c r="Z30" s="277"/>
      <c r="AA30" s="277"/>
      <c r="AB30" s="277"/>
      <c r="AC30" s="277"/>
      <c r="AD30" s="277"/>
      <c r="AE30" s="277"/>
      <c r="AK30" s="276">
        <f>ROUND(AW54, 2)</f>
        <v>0</v>
      </c>
      <c r="AL30" s="277"/>
      <c r="AM30" s="277"/>
      <c r="AN30" s="277"/>
      <c r="AO30" s="277"/>
      <c r="AR30" s="33"/>
      <c r="BE30" s="266"/>
    </row>
    <row r="31" spans="2:71" s="2" customFormat="1" ht="14.45" hidden="1" customHeight="1">
      <c r="B31" s="33"/>
      <c r="F31" s="24" t="s">
        <v>46</v>
      </c>
      <c r="L31" s="278">
        <v>0.21</v>
      </c>
      <c r="M31" s="277"/>
      <c r="N31" s="277"/>
      <c r="O31" s="277"/>
      <c r="P31" s="277"/>
      <c r="W31" s="276">
        <f>ROUND(BB54, 2)</f>
        <v>0</v>
      </c>
      <c r="X31" s="277"/>
      <c r="Y31" s="277"/>
      <c r="Z31" s="277"/>
      <c r="AA31" s="277"/>
      <c r="AB31" s="277"/>
      <c r="AC31" s="277"/>
      <c r="AD31" s="277"/>
      <c r="AE31" s="277"/>
      <c r="AK31" s="276">
        <v>0</v>
      </c>
      <c r="AL31" s="277"/>
      <c r="AM31" s="277"/>
      <c r="AN31" s="277"/>
      <c r="AO31" s="277"/>
      <c r="AR31" s="33"/>
      <c r="BE31" s="266"/>
    </row>
    <row r="32" spans="2:71" s="2" customFormat="1" ht="14.45" hidden="1" customHeight="1">
      <c r="B32" s="33"/>
      <c r="F32" s="24" t="s">
        <v>47</v>
      </c>
      <c r="L32" s="278">
        <v>0.12</v>
      </c>
      <c r="M32" s="277"/>
      <c r="N32" s="277"/>
      <c r="O32" s="277"/>
      <c r="P32" s="277"/>
      <c r="W32" s="276">
        <f>ROUND(BC54, 2)</f>
        <v>0</v>
      </c>
      <c r="X32" s="277"/>
      <c r="Y32" s="277"/>
      <c r="Z32" s="277"/>
      <c r="AA32" s="277"/>
      <c r="AB32" s="277"/>
      <c r="AC32" s="277"/>
      <c r="AD32" s="277"/>
      <c r="AE32" s="277"/>
      <c r="AK32" s="276">
        <v>0</v>
      </c>
      <c r="AL32" s="277"/>
      <c r="AM32" s="277"/>
      <c r="AN32" s="277"/>
      <c r="AO32" s="277"/>
      <c r="AR32" s="33"/>
      <c r="BE32" s="266"/>
    </row>
    <row r="33" spans="2:44" s="2" customFormat="1" ht="14.45" hidden="1" customHeight="1">
      <c r="B33" s="33"/>
      <c r="F33" s="24" t="s">
        <v>48</v>
      </c>
      <c r="L33" s="278">
        <v>0</v>
      </c>
      <c r="M33" s="277"/>
      <c r="N33" s="277"/>
      <c r="O33" s="277"/>
      <c r="P33" s="277"/>
      <c r="W33" s="276">
        <f>ROUND(BD54, 2)</f>
        <v>0</v>
      </c>
      <c r="X33" s="277"/>
      <c r="Y33" s="277"/>
      <c r="Z33" s="277"/>
      <c r="AA33" s="277"/>
      <c r="AB33" s="277"/>
      <c r="AC33" s="277"/>
      <c r="AD33" s="277"/>
      <c r="AE33" s="277"/>
      <c r="AK33" s="276">
        <v>0</v>
      </c>
      <c r="AL33" s="277"/>
      <c r="AM33" s="277"/>
      <c r="AN33" s="277"/>
      <c r="AO33" s="277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49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50</v>
      </c>
      <c r="U35" s="36"/>
      <c r="V35" s="36"/>
      <c r="W35" s="36"/>
      <c r="X35" s="282" t="s">
        <v>51</v>
      </c>
      <c r="Y35" s="280"/>
      <c r="Z35" s="280"/>
      <c r="AA35" s="280"/>
      <c r="AB35" s="280"/>
      <c r="AC35" s="36"/>
      <c r="AD35" s="36"/>
      <c r="AE35" s="36"/>
      <c r="AF35" s="36"/>
      <c r="AG35" s="36"/>
      <c r="AH35" s="36"/>
      <c r="AI35" s="36"/>
      <c r="AJ35" s="36"/>
      <c r="AK35" s="279">
        <f>SUM(AK26:AK33)</f>
        <v>0</v>
      </c>
      <c r="AL35" s="280"/>
      <c r="AM35" s="280"/>
      <c r="AN35" s="280"/>
      <c r="AO35" s="281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52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13</v>
      </c>
      <c r="L44" s="3" t="str">
        <f>K5</f>
        <v>O49</v>
      </c>
      <c r="AR44" s="42"/>
    </row>
    <row r="45" spans="2:44" s="4" customFormat="1" ht="36.950000000000003" customHeight="1">
      <c r="B45" s="43"/>
      <c r="C45" s="44" t="s">
        <v>16</v>
      </c>
      <c r="L45" s="246" t="str">
        <f>K6</f>
        <v>Oprava TV v úseku Dřísy (mimo)-Všetaty (mimo)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 xml:space="preserve"> </v>
      </c>
      <c r="AI47" s="24" t="s">
        <v>23</v>
      </c>
      <c r="AM47" s="248" t="str">
        <f>IF(AN8= "","",AN8)</f>
        <v>20. 11. 2025</v>
      </c>
      <c r="AN47" s="248"/>
      <c r="AR47" s="29"/>
    </row>
    <row r="48" spans="2:44" s="1" customFormat="1" ht="6.95" customHeight="1">
      <c r="B48" s="29"/>
      <c r="AR48" s="29"/>
    </row>
    <row r="49" spans="1:91" s="1" customFormat="1" ht="25.7" customHeight="1">
      <c r="B49" s="29"/>
      <c r="C49" s="24" t="s">
        <v>25</v>
      </c>
      <c r="L49" s="3" t="str">
        <f>IF(E11= "","",E11)</f>
        <v>Správa železnic, s.o. přednosta SEE</v>
      </c>
      <c r="AI49" s="24" t="s">
        <v>33</v>
      </c>
      <c r="AM49" s="249" t="str">
        <f>IF(E17="","",E17)</f>
        <v>Správa železnic, s.o. Zástupce přednosty SEE</v>
      </c>
      <c r="AN49" s="250"/>
      <c r="AO49" s="250"/>
      <c r="AP49" s="250"/>
      <c r="AR49" s="29"/>
      <c r="AS49" s="251" t="s">
        <v>53</v>
      </c>
      <c r="AT49" s="252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25.7" customHeight="1">
      <c r="B50" s="29"/>
      <c r="C50" s="24" t="s">
        <v>31</v>
      </c>
      <c r="L50" s="3" t="str">
        <f>IF(E14= "Vyplň údaj","",E14)</f>
        <v/>
      </c>
      <c r="AI50" s="24" t="s">
        <v>36</v>
      </c>
      <c r="AM50" s="249" t="str">
        <f>IF(E20="","",E20)</f>
        <v>Správa železnic, s.o. Zástupce přednosty SEE</v>
      </c>
      <c r="AN50" s="250"/>
      <c r="AO50" s="250"/>
      <c r="AP50" s="250"/>
      <c r="AR50" s="29"/>
      <c r="AS50" s="253"/>
      <c r="AT50" s="254"/>
      <c r="BD50" s="50"/>
    </row>
    <row r="51" spans="1:91" s="1" customFormat="1" ht="10.9" customHeight="1">
      <c r="B51" s="29"/>
      <c r="AR51" s="29"/>
      <c r="AS51" s="253"/>
      <c r="AT51" s="254"/>
      <c r="BD51" s="50"/>
    </row>
    <row r="52" spans="1:91" s="1" customFormat="1" ht="29.25" customHeight="1">
      <c r="B52" s="29"/>
      <c r="C52" s="255" t="s">
        <v>54</v>
      </c>
      <c r="D52" s="256"/>
      <c r="E52" s="256"/>
      <c r="F52" s="256"/>
      <c r="G52" s="256"/>
      <c r="H52" s="51"/>
      <c r="I52" s="258" t="s">
        <v>55</v>
      </c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  <c r="AC52" s="256"/>
      <c r="AD52" s="256"/>
      <c r="AE52" s="256"/>
      <c r="AF52" s="256"/>
      <c r="AG52" s="257" t="s">
        <v>56</v>
      </c>
      <c r="AH52" s="256"/>
      <c r="AI52" s="256"/>
      <c r="AJ52" s="256"/>
      <c r="AK52" s="256"/>
      <c r="AL52" s="256"/>
      <c r="AM52" s="256"/>
      <c r="AN52" s="258" t="s">
        <v>57</v>
      </c>
      <c r="AO52" s="256"/>
      <c r="AP52" s="256"/>
      <c r="AQ52" s="52" t="s">
        <v>58</v>
      </c>
      <c r="AR52" s="29"/>
      <c r="AS52" s="53" t="s">
        <v>59</v>
      </c>
      <c r="AT52" s="54" t="s">
        <v>60</v>
      </c>
      <c r="AU52" s="54" t="s">
        <v>61</v>
      </c>
      <c r="AV52" s="54" t="s">
        <v>62</v>
      </c>
      <c r="AW52" s="54" t="s">
        <v>63</v>
      </c>
      <c r="AX52" s="54" t="s">
        <v>64</v>
      </c>
      <c r="AY52" s="54" t="s">
        <v>65</v>
      </c>
      <c r="AZ52" s="54" t="s">
        <v>66</v>
      </c>
      <c r="BA52" s="54" t="s">
        <v>67</v>
      </c>
      <c r="BB52" s="54" t="s">
        <v>68</v>
      </c>
      <c r="BC52" s="54" t="s">
        <v>69</v>
      </c>
      <c r="BD52" s="55" t="s">
        <v>70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71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62">
        <f>ROUND(SUM(AG55:AG58),2)</f>
        <v>0</v>
      </c>
      <c r="AH54" s="262"/>
      <c r="AI54" s="262"/>
      <c r="AJ54" s="262"/>
      <c r="AK54" s="262"/>
      <c r="AL54" s="262"/>
      <c r="AM54" s="262"/>
      <c r="AN54" s="263">
        <f>SUM(AG54,AT54)</f>
        <v>0</v>
      </c>
      <c r="AO54" s="263"/>
      <c r="AP54" s="263"/>
      <c r="AQ54" s="61" t="s">
        <v>19</v>
      </c>
      <c r="AR54" s="57"/>
      <c r="AS54" s="62">
        <f>ROUND(SUM(AS55:AS58),2)</f>
        <v>0</v>
      </c>
      <c r="AT54" s="63">
        <f>ROUND(SUM(AV54:AW54),2)</f>
        <v>0</v>
      </c>
      <c r="AU54" s="64">
        <f>ROUND(SUM(AU55:AU58),5)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ROUND(SUM(AZ55:AZ58),2)</f>
        <v>0</v>
      </c>
      <c r="BA54" s="63">
        <f>ROUND(SUM(BA55:BA58),2)</f>
        <v>0</v>
      </c>
      <c r="BB54" s="63">
        <f>ROUND(SUM(BB55:BB58),2)</f>
        <v>0</v>
      </c>
      <c r="BC54" s="63">
        <f>ROUND(SUM(BC55:BC58),2)</f>
        <v>0</v>
      </c>
      <c r="BD54" s="65">
        <f>ROUND(SUM(BD55:BD58),2)</f>
        <v>0</v>
      </c>
      <c r="BS54" s="66" t="s">
        <v>72</v>
      </c>
      <c r="BT54" s="66" t="s">
        <v>73</v>
      </c>
      <c r="BU54" s="67" t="s">
        <v>74</v>
      </c>
      <c r="BV54" s="66" t="s">
        <v>75</v>
      </c>
      <c r="BW54" s="66" t="s">
        <v>5</v>
      </c>
      <c r="BX54" s="66" t="s">
        <v>76</v>
      </c>
      <c r="CL54" s="66" t="s">
        <v>19</v>
      </c>
    </row>
    <row r="55" spans="1:91" s="6" customFormat="1" ht="24.75" customHeight="1">
      <c r="A55" s="68" t="s">
        <v>77</v>
      </c>
      <c r="B55" s="69"/>
      <c r="C55" s="70"/>
      <c r="D55" s="259" t="s">
        <v>78</v>
      </c>
      <c r="E55" s="259"/>
      <c r="F55" s="259"/>
      <c r="G55" s="259"/>
      <c r="H55" s="259"/>
      <c r="I55" s="71"/>
      <c r="J55" s="259" t="s">
        <v>79</v>
      </c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60">
        <f>'SO 01-81-01.1 - Oprava TV...'!J30</f>
        <v>0</v>
      </c>
      <c r="AH55" s="261"/>
      <c r="AI55" s="261"/>
      <c r="AJ55" s="261"/>
      <c r="AK55" s="261"/>
      <c r="AL55" s="261"/>
      <c r="AM55" s="261"/>
      <c r="AN55" s="260">
        <f>SUM(AG55,AT55)</f>
        <v>0</v>
      </c>
      <c r="AO55" s="261"/>
      <c r="AP55" s="261"/>
      <c r="AQ55" s="72" t="s">
        <v>80</v>
      </c>
      <c r="AR55" s="69"/>
      <c r="AS55" s="73">
        <v>0</v>
      </c>
      <c r="AT55" s="74">
        <f>ROUND(SUM(AV55:AW55),2)</f>
        <v>0</v>
      </c>
      <c r="AU55" s="75">
        <f>'SO 01-81-01.1 - Oprava TV...'!P88</f>
        <v>0</v>
      </c>
      <c r="AV55" s="74">
        <f>'SO 01-81-01.1 - Oprava TV...'!J33</f>
        <v>0</v>
      </c>
      <c r="AW55" s="74">
        <f>'SO 01-81-01.1 - Oprava TV...'!J34</f>
        <v>0</v>
      </c>
      <c r="AX55" s="74">
        <f>'SO 01-81-01.1 - Oprava TV...'!J35</f>
        <v>0</v>
      </c>
      <c r="AY55" s="74">
        <f>'SO 01-81-01.1 - Oprava TV...'!J36</f>
        <v>0</v>
      </c>
      <c r="AZ55" s="74">
        <f>'SO 01-81-01.1 - Oprava TV...'!F33</f>
        <v>0</v>
      </c>
      <c r="BA55" s="74">
        <f>'SO 01-81-01.1 - Oprava TV...'!F34</f>
        <v>0</v>
      </c>
      <c r="BB55" s="74">
        <f>'SO 01-81-01.1 - Oprava TV...'!F35</f>
        <v>0</v>
      </c>
      <c r="BC55" s="74">
        <f>'SO 01-81-01.1 - Oprava TV...'!F36</f>
        <v>0</v>
      </c>
      <c r="BD55" s="76">
        <f>'SO 01-81-01.1 - Oprava TV...'!F37</f>
        <v>0</v>
      </c>
      <c r="BT55" s="77" t="s">
        <v>81</v>
      </c>
      <c r="BV55" s="77" t="s">
        <v>75</v>
      </c>
      <c r="BW55" s="77" t="s">
        <v>82</v>
      </c>
      <c r="BX55" s="77" t="s">
        <v>5</v>
      </c>
      <c r="CL55" s="77" t="s">
        <v>19</v>
      </c>
      <c r="CM55" s="77" t="s">
        <v>83</v>
      </c>
    </row>
    <row r="56" spans="1:91" s="6" customFormat="1" ht="24.75" customHeight="1">
      <c r="A56" s="68" t="s">
        <v>77</v>
      </c>
      <c r="B56" s="69"/>
      <c r="C56" s="70"/>
      <c r="D56" s="259" t="s">
        <v>84</v>
      </c>
      <c r="E56" s="259"/>
      <c r="F56" s="259"/>
      <c r="G56" s="259"/>
      <c r="H56" s="259"/>
      <c r="I56" s="71"/>
      <c r="J56" s="259" t="s">
        <v>85</v>
      </c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60">
        <f>'SO 01-81-01.2 - Oprava TV...'!J30</f>
        <v>0</v>
      </c>
      <c r="AH56" s="261"/>
      <c r="AI56" s="261"/>
      <c r="AJ56" s="261"/>
      <c r="AK56" s="261"/>
      <c r="AL56" s="261"/>
      <c r="AM56" s="261"/>
      <c r="AN56" s="260">
        <f>SUM(AG56,AT56)</f>
        <v>0</v>
      </c>
      <c r="AO56" s="261"/>
      <c r="AP56" s="261"/>
      <c r="AQ56" s="72" t="s">
        <v>80</v>
      </c>
      <c r="AR56" s="69"/>
      <c r="AS56" s="73">
        <v>0</v>
      </c>
      <c r="AT56" s="74">
        <f>ROUND(SUM(AV56:AW56),2)</f>
        <v>0</v>
      </c>
      <c r="AU56" s="75">
        <f>'SO 01-81-01.2 - Oprava TV...'!P82</f>
        <v>0</v>
      </c>
      <c r="AV56" s="74">
        <f>'SO 01-81-01.2 - Oprava TV...'!J33</f>
        <v>0</v>
      </c>
      <c r="AW56" s="74">
        <f>'SO 01-81-01.2 - Oprava TV...'!J34</f>
        <v>0</v>
      </c>
      <c r="AX56" s="74">
        <f>'SO 01-81-01.2 - Oprava TV...'!J35</f>
        <v>0</v>
      </c>
      <c r="AY56" s="74">
        <f>'SO 01-81-01.2 - Oprava TV...'!J36</f>
        <v>0</v>
      </c>
      <c r="AZ56" s="74">
        <f>'SO 01-81-01.2 - Oprava TV...'!F33</f>
        <v>0</v>
      </c>
      <c r="BA56" s="74">
        <f>'SO 01-81-01.2 - Oprava TV...'!F34</f>
        <v>0</v>
      </c>
      <c r="BB56" s="74">
        <f>'SO 01-81-01.2 - Oprava TV...'!F35</f>
        <v>0</v>
      </c>
      <c r="BC56" s="74">
        <f>'SO 01-81-01.2 - Oprava TV...'!F36</f>
        <v>0</v>
      </c>
      <c r="BD56" s="76">
        <f>'SO 01-81-01.2 - Oprava TV...'!F37</f>
        <v>0</v>
      </c>
      <c r="BT56" s="77" t="s">
        <v>81</v>
      </c>
      <c r="BV56" s="77" t="s">
        <v>75</v>
      </c>
      <c r="BW56" s="77" t="s">
        <v>86</v>
      </c>
      <c r="BX56" s="77" t="s">
        <v>5</v>
      </c>
      <c r="CL56" s="77" t="s">
        <v>19</v>
      </c>
      <c r="CM56" s="77" t="s">
        <v>83</v>
      </c>
    </row>
    <row r="57" spans="1:91" s="6" customFormat="1" ht="24.75" customHeight="1">
      <c r="A57" s="68" t="s">
        <v>77</v>
      </c>
      <c r="B57" s="69"/>
      <c r="C57" s="70"/>
      <c r="D57" s="259" t="s">
        <v>87</v>
      </c>
      <c r="E57" s="259"/>
      <c r="F57" s="259"/>
      <c r="G57" s="259"/>
      <c r="H57" s="259"/>
      <c r="I57" s="71"/>
      <c r="J57" s="259" t="s">
        <v>88</v>
      </c>
      <c r="K57" s="259"/>
      <c r="L57" s="259"/>
      <c r="M57" s="259"/>
      <c r="N57" s="259"/>
      <c r="O57" s="259"/>
      <c r="P57" s="259"/>
      <c r="Q57" s="259"/>
      <c r="R57" s="259"/>
      <c r="S57" s="259"/>
      <c r="T57" s="259"/>
      <c r="U57" s="259"/>
      <c r="V57" s="259"/>
      <c r="W57" s="259"/>
      <c r="X57" s="259"/>
      <c r="Y57" s="259"/>
      <c r="Z57" s="259"/>
      <c r="AA57" s="259"/>
      <c r="AB57" s="259"/>
      <c r="AC57" s="259"/>
      <c r="AD57" s="259"/>
      <c r="AE57" s="259"/>
      <c r="AF57" s="259"/>
      <c r="AG57" s="260">
        <f>'SO 01-87-01 - Ukolejnění ...'!J30</f>
        <v>0</v>
      </c>
      <c r="AH57" s="261"/>
      <c r="AI57" s="261"/>
      <c r="AJ57" s="261"/>
      <c r="AK57" s="261"/>
      <c r="AL57" s="261"/>
      <c r="AM57" s="261"/>
      <c r="AN57" s="260">
        <f>SUM(AG57,AT57)</f>
        <v>0</v>
      </c>
      <c r="AO57" s="261"/>
      <c r="AP57" s="261"/>
      <c r="AQ57" s="72" t="s">
        <v>80</v>
      </c>
      <c r="AR57" s="69"/>
      <c r="AS57" s="73">
        <v>0</v>
      </c>
      <c r="AT57" s="74">
        <f>ROUND(SUM(AV57:AW57),2)</f>
        <v>0</v>
      </c>
      <c r="AU57" s="75">
        <f>'SO 01-87-01 - Ukolejnění ...'!P83</f>
        <v>0</v>
      </c>
      <c r="AV57" s="74">
        <f>'SO 01-87-01 - Ukolejnění ...'!J33</f>
        <v>0</v>
      </c>
      <c r="AW57" s="74">
        <f>'SO 01-87-01 - Ukolejnění ...'!J34</f>
        <v>0</v>
      </c>
      <c r="AX57" s="74">
        <f>'SO 01-87-01 - Ukolejnění ...'!J35</f>
        <v>0</v>
      </c>
      <c r="AY57" s="74">
        <f>'SO 01-87-01 - Ukolejnění ...'!J36</f>
        <v>0</v>
      </c>
      <c r="AZ57" s="74">
        <f>'SO 01-87-01 - Ukolejnění ...'!F33</f>
        <v>0</v>
      </c>
      <c r="BA57" s="74">
        <f>'SO 01-87-01 - Ukolejnění ...'!F34</f>
        <v>0</v>
      </c>
      <c r="BB57" s="74">
        <f>'SO 01-87-01 - Ukolejnění ...'!F35</f>
        <v>0</v>
      </c>
      <c r="BC57" s="74">
        <f>'SO 01-87-01 - Ukolejnění ...'!F36</f>
        <v>0</v>
      </c>
      <c r="BD57" s="76">
        <f>'SO 01-87-01 - Ukolejnění ...'!F37</f>
        <v>0</v>
      </c>
      <c r="BT57" s="77" t="s">
        <v>81</v>
      </c>
      <c r="BV57" s="77" t="s">
        <v>75</v>
      </c>
      <c r="BW57" s="77" t="s">
        <v>89</v>
      </c>
      <c r="BX57" s="77" t="s">
        <v>5</v>
      </c>
      <c r="CL57" s="77" t="s">
        <v>19</v>
      </c>
      <c r="CM57" s="77" t="s">
        <v>83</v>
      </c>
    </row>
    <row r="58" spans="1:91" s="6" customFormat="1" ht="16.5" customHeight="1">
      <c r="A58" s="68" t="s">
        <v>77</v>
      </c>
      <c r="B58" s="69"/>
      <c r="C58" s="70"/>
      <c r="D58" s="259" t="s">
        <v>90</v>
      </c>
      <c r="E58" s="259"/>
      <c r="F58" s="259"/>
      <c r="G58" s="259"/>
      <c r="H58" s="259"/>
      <c r="I58" s="71"/>
      <c r="J58" s="259" t="s">
        <v>91</v>
      </c>
      <c r="K58" s="259"/>
      <c r="L58" s="259"/>
      <c r="M58" s="259"/>
      <c r="N58" s="259"/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60">
        <f>'VON - VRNY'!J30</f>
        <v>0</v>
      </c>
      <c r="AH58" s="261"/>
      <c r="AI58" s="261"/>
      <c r="AJ58" s="261"/>
      <c r="AK58" s="261"/>
      <c r="AL58" s="261"/>
      <c r="AM58" s="261"/>
      <c r="AN58" s="260">
        <f>SUM(AG58,AT58)</f>
        <v>0</v>
      </c>
      <c r="AO58" s="261"/>
      <c r="AP58" s="261"/>
      <c r="AQ58" s="72" t="s">
        <v>80</v>
      </c>
      <c r="AR58" s="69"/>
      <c r="AS58" s="78">
        <v>0</v>
      </c>
      <c r="AT58" s="79">
        <f>ROUND(SUM(AV58:AW58),2)</f>
        <v>0</v>
      </c>
      <c r="AU58" s="80">
        <f>'VON - VRNY'!P80</f>
        <v>0</v>
      </c>
      <c r="AV58" s="79">
        <f>'VON - VRNY'!J33</f>
        <v>0</v>
      </c>
      <c r="AW58" s="79">
        <f>'VON - VRNY'!J34</f>
        <v>0</v>
      </c>
      <c r="AX58" s="79">
        <f>'VON - VRNY'!J35</f>
        <v>0</v>
      </c>
      <c r="AY58" s="79">
        <f>'VON - VRNY'!J36</f>
        <v>0</v>
      </c>
      <c r="AZ58" s="79">
        <f>'VON - VRNY'!F33</f>
        <v>0</v>
      </c>
      <c r="BA58" s="79">
        <f>'VON - VRNY'!F34</f>
        <v>0</v>
      </c>
      <c r="BB58" s="79">
        <f>'VON - VRNY'!F35</f>
        <v>0</v>
      </c>
      <c r="BC58" s="79">
        <f>'VON - VRNY'!F36</f>
        <v>0</v>
      </c>
      <c r="BD58" s="81">
        <f>'VON - VRNY'!F37</f>
        <v>0</v>
      </c>
      <c r="BT58" s="77" t="s">
        <v>81</v>
      </c>
      <c r="BV58" s="77" t="s">
        <v>75</v>
      </c>
      <c r="BW58" s="77" t="s">
        <v>92</v>
      </c>
      <c r="BX58" s="77" t="s">
        <v>5</v>
      </c>
      <c r="CL58" s="77" t="s">
        <v>19</v>
      </c>
      <c r="CM58" s="77" t="s">
        <v>83</v>
      </c>
    </row>
    <row r="59" spans="1:91" s="1" customFormat="1" ht="30" customHeight="1">
      <c r="B59" s="29"/>
      <c r="AR59" s="29"/>
    </row>
    <row r="60" spans="1:91" s="1" customFormat="1" ht="6.95" customHeight="1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29"/>
    </row>
  </sheetData>
  <sheetProtection algorithmName="SHA-512" hashValue="s3pe91Mg48IJbAqjRn9Ev2L+DpOWTKV3+YmChCJ1AWpix6b7iGaXt6/0vsXN0sO82InVMP/I6qN7FlnEfemFOA==" saltValue="KSdPQovfhpk/aTU2UhzePKhYJCmG/vhoGPibsAbG4Yy9cYPy0HJUmtDcul+F7ATlmWGXdz8yKv/3f59AoY8Pj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01-81-01.1 - Oprava TV...'!C2" display="/" xr:uid="{00000000-0004-0000-0000-000000000000}"/>
    <hyperlink ref="A56" location="'SO 01-81-01.2 - Oprava TV...'!C2" display="/" xr:uid="{00000000-0004-0000-0000-000001000000}"/>
    <hyperlink ref="A57" location="'SO 01-87-01 - Ukolejnění ...'!C2" display="/" xr:uid="{00000000-0004-0000-0000-000002000000}"/>
    <hyperlink ref="A58" location="'VON - VRNY'!C2" display="/" xr:uid="{00000000-0004-0000-0000-000003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5"/>
  <sheetViews>
    <sheetView showGridLines="0" zoomScaleNormal="10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82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93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83" t="str">
        <f>'Rekapitulace stavby'!K6</f>
        <v>Oprava TV v úseku Dřísy (mimo)-Všetaty (mimo)</v>
      </c>
      <c r="F7" s="284"/>
      <c r="G7" s="284"/>
      <c r="H7" s="284"/>
      <c r="L7" s="17"/>
    </row>
    <row r="8" spans="2:46" s="1" customFormat="1" ht="12" customHeight="1">
      <c r="B8" s="29"/>
      <c r="D8" s="24" t="s">
        <v>94</v>
      </c>
      <c r="L8" s="29"/>
    </row>
    <row r="9" spans="2:46" s="1" customFormat="1" ht="16.5" customHeight="1">
      <c r="B9" s="29"/>
      <c r="E9" s="246" t="s">
        <v>95</v>
      </c>
      <c r="F9" s="285"/>
      <c r="G9" s="285"/>
      <c r="H9" s="285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20. 11. 2025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28</v>
      </c>
      <c r="I15" s="24" t="s">
        <v>29</v>
      </c>
      <c r="J15" s="22" t="s">
        <v>30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31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86" t="str">
        <f>'Rekapitulace stavby'!E14</f>
        <v>Vyplň údaj</v>
      </c>
      <c r="F18" s="267"/>
      <c r="G18" s="267"/>
      <c r="H18" s="267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33</v>
      </c>
      <c r="I20" s="24" t="s">
        <v>26</v>
      </c>
      <c r="J20" s="22" t="s">
        <v>27</v>
      </c>
      <c r="L20" s="29"/>
    </row>
    <row r="21" spans="2:12" s="1" customFormat="1" ht="18" customHeight="1">
      <c r="B21" s="29"/>
      <c r="E21" s="22" t="s">
        <v>34</v>
      </c>
      <c r="I21" s="24" t="s">
        <v>29</v>
      </c>
      <c r="J21" s="22" t="s">
        <v>30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27</v>
      </c>
      <c r="L23" s="29"/>
    </row>
    <row r="24" spans="2:12" s="1" customFormat="1" ht="18" customHeight="1">
      <c r="B24" s="29"/>
      <c r="E24" s="22" t="s">
        <v>34</v>
      </c>
      <c r="I24" s="24" t="s">
        <v>29</v>
      </c>
      <c r="J24" s="22" t="s">
        <v>30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272" t="s">
        <v>38</v>
      </c>
      <c r="F27" s="272"/>
      <c r="G27" s="272"/>
      <c r="H27" s="272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ROUND(J88,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ROUND((SUM(BE88:BE324)),  2)</f>
        <v>0</v>
      </c>
      <c r="I33" s="86">
        <v>0.21</v>
      </c>
      <c r="J33" s="85">
        <f>ROUND(((SUM(BE88:BE324))*I33),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ROUND((SUM(BF88:BF324)),  2)</f>
        <v>0</v>
      </c>
      <c r="I34" s="86">
        <v>0.12</v>
      </c>
      <c r="J34" s="85">
        <f>ROUND(((SUM(BF88:BF324))*I34),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ROUND((SUM(BG88:BG324)),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ROUND((SUM(BH88:BH324)),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ROUND((SUM(BI88:BI324)),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96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16.5" customHeight="1">
      <c r="B48" s="29"/>
      <c r="E48" s="283" t="str">
        <f>E7</f>
        <v>Oprava TV v úseku Dřísy (mimo)-Všetaty (mimo)</v>
      </c>
      <c r="F48" s="284"/>
      <c r="G48" s="284"/>
      <c r="H48" s="284"/>
      <c r="L48" s="29"/>
    </row>
    <row r="49" spans="2:47" s="1" customFormat="1" ht="12" customHeight="1">
      <c r="B49" s="29"/>
      <c r="C49" s="24" t="s">
        <v>94</v>
      </c>
      <c r="L49" s="29"/>
    </row>
    <row r="50" spans="2:47" s="1" customFormat="1" ht="16.5" customHeight="1">
      <c r="B50" s="29"/>
      <c r="E50" s="246" t="str">
        <f>E9</f>
        <v>SO 01-81-01.1 - Oprava TV v úseku Dřísy (mimo) - Všetaty (mimo) - UOŽI</v>
      </c>
      <c r="F50" s="285"/>
      <c r="G50" s="285"/>
      <c r="H50" s="285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 t="str">
        <f>IF(J12="","",J12)</f>
        <v>20. 11. 2025</v>
      </c>
      <c r="L52" s="29"/>
    </row>
    <row r="53" spans="2:47" s="1" customFormat="1" ht="6.95" customHeight="1">
      <c r="B53" s="29"/>
      <c r="L53" s="29"/>
    </row>
    <row r="54" spans="2:47" s="1" customFormat="1" ht="40.15" customHeight="1">
      <c r="B54" s="29"/>
      <c r="C54" s="24" t="s">
        <v>25</v>
      </c>
      <c r="F54" s="22" t="str">
        <f>E15</f>
        <v>Správa železnic, s.o. přednosta SEE</v>
      </c>
      <c r="I54" s="24" t="s">
        <v>33</v>
      </c>
      <c r="J54" s="27" t="str">
        <f>E21</f>
        <v>Správa železnic, s.o. Zástupce přednosty SEE</v>
      </c>
      <c r="L54" s="29"/>
    </row>
    <row r="55" spans="2:47" s="1" customFormat="1" ht="40.15" customHeight="1">
      <c r="B55" s="29"/>
      <c r="C55" s="24" t="s">
        <v>31</v>
      </c>
      <c r="F55" s="22" t="str">
        <f>IF(E18="","",E18)</f>
        <v>Vyplň údaj</v>
      </c>
      <c r="I55" s="24" t="s">
        <v>36</v>
      </c>
      <c r="J55" s="27" t="str">
        <f>E24</f>
        <v>Správa železnic, s.o. Zástupce přednosty SEE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97</v>
      </c>
      <c r="D57" s="87"/>
      <c r="E57" s="87"/>
      <c r="F57" s="87"/>
      <c r="G57" s="87"/>
      <c r="H57" s="87"/>
      <c r="I57" s="87"/>
      <c r="J57" s="94" t="s">
        <v>98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71</v>
      </c>
      <c r="J59" s="60">
        <f>J88</f>
        <v>0</v>
      </c>
      <c r="L59" s="29"/>
      <c r="AU59" s="14" t="s">
        <v>99</v>
      </c>
    </row>
    <row r="60" spans="2:47" s="8" customFormat="1" ht="24.95" customHeight="1">
      <c r="B60" s="96"/>
      <c r="D60" s="97" t="s">
        <v>100</v>
      </c>
      <c r="E60" s="98"/>
      <c r="F60" s="98"/>
      <c r="G60" s="98"/>
      <c r="H60" s="98"/>
      <c r="I60" s="98"/>
      <c r="J60" s="99">
        <f>J89</f>
        <v>0</v>
      </c>
      <c r="L60" s="96"/>
    </row>
    <row r="61" spans="2:47" s="9" customFormat="1" ht="19.899999999999999" customHeight="1">
      <c r="B61" s="100"/>
      <c r="D61" s="101" t="s">
        <v>101</v>
      </c>
      <c r="E61" s="102"/>
      <c r="F61" s="102"/>
      <c r="G61" s="102"/>
      <c r="H61" s="102"/>
      <c r="I61" s="102"/>
      <c r="J61" s="103">
        <f>J90</f>
        <v>0</v>
      </c>
      <c r="L61" s="100"/>
    </row>
    <row r="62" spans="2:47" s="9" customFormat="1" ht="19.899999999999999" customHeight="1">
      <c r="B62" s="100"/>
      <c r="D62" s="101" t="s">
        <v>102</v>
      </c>
      <c r="E62" s="102"/>
      <c r="F62" s="102"/>
      <c r="G62" s="102"/>
      <c r="H62" s="102"/>
      <c r="I62" s="102"/>
      <c r="J62" s="103">
        <f>J111</f>
        <v>0</v>
      </c>
      <c r="L62" s="100"/>
    </row>
    <row r="63" spans="2:47" s="9" customFormat="1" ht="19.899999999999999" customHeight="1">
      <c r="B63" s="100"/>
      <c r="D63" s="101" t="s">
        <v>103</v>
      </c>
      <c r="E63" s="102"/>
      <c r="F63" s="102"/>
      <c r="G63" s="102"/>
      <c r="H63" s="102"/>
      <c r="I63" s="102"/>
      <c r="J63" s="103">
        <f>J134</f>
        <v>0</v>
      </c>
      <c r="L63" s="100"/>
    </row>
    <row r="64" spans="2:47" s="9" customFormat="1" ht="19.899999999999999" customHeight="1">
      <c r="B64" s="100"/>
      <c r="D64" s="101" t="s">
        <v>104</v>
      </c>
      <c r="E64" s="102"/>
      <c r="F64" s="102"/>
      <c r="G64" s="102"/>
      <c r="H64" s="102"/>
      <c r="I64" s="102"/>
      <c r="J64" s="103">
        <f>J238</f>
        <v>0</v>
      </c>
      <c r="L64" s="100"/>
    </row>
    <row r="65" spans="2:12" s="9" customFormat="1" ht="14.85" customHeight="1">
      <c r="B65" s="100"/>
      <c r="D65" s="101" t="s">
        <v>105</v>
      </c>
      <c r="E65" s="102"/>
      <c r="F65" s="102"/>
      <c r="G65" s="102"/>
      <c r="H65" s="102"/>
      <c r="I65" s="102"/>
      <c r="J65" s="103">
        <f>J243</f>
        <v>0</v>
      </c>
      <c r="L65" s="100"/>
    </row>
    <row r="66" spans="2:12" s="9" customFormat="1" ht="19.899999999999999" customHeight="1">
      <c r="B66" s="100"/>
      <c r="D66" s="101" t="s">
        <v>106</v>
      </c>
      <c r="E66" s="102"/>
      <c r="F66" s="102"/>
      <c r="G66" s="102"/>
      <c r="H66" s="102"/>
      <c r="I66" s="102"/>
      <c r="J66" s="103">
        <f>J276</f>
        <v>0</v>
      </c>
      <c r="L66" s="100"/>
    </row>
    <row r="67" spans="2:12" s="9" customFormat="1" ht="19.899999999999999" customHeight="1">
      <c r="B67" s="100"/>
      <c r="D67" s="101" t="s">
        <v>107</v>
      </c>
      <c r="E67" s="102"/>
      <c r="F67" s="102"/>
      <c r="G67" s="102"/>
      <c r="H67" s="102"/>
      <c r="I67" s="102"/>
      <c r="J67" s="103">
        <f>J289</f>
        <v>0</v>
      </c>
      <c r="L67" s="100"/>
    </row>
    <row r="68" spans="2:12" s="8" customFormat="1" ht="24.95" customHeight="1">
      <c r="B68" s="96"/>
      <c r="D68" s="97" t="s">
        <v>108</v>
      </c>
      <c r="E68" s="98"/>
      <c r="F68" s="98"/>
      <c r="G68" s="98"/>
      <c r="H68" s="98"/>
      <c r="I68" s="98"/>
      <c r="J68" s="99">
        <f>J308</f>
        <v>0</v>
      </c>
      <c r="L68" s="96"/>
    </row>
    <row r="69" spans="2:12" s="1" customFormat="1" ht="21.75" customHeight="1">
      <c r="B69" s="29"/>
      <c r="L69" s="29"/>
    </row>
    <row r="70" spans="2:12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29"/>
    </row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29"/>
    </row>
    <row r="75" spans="2:12" s="1" customFormat="1" ht="24.95" customHeight="1">
      <c r="B75" s="29"/>
      <c r="C75" s="18" t="s">
        <v>109</v>
      </c>
      <c r="L75" s="29"/>
    </row>
    <row r="76" spans="2:12" s="1" customFormat="1" ht="6.95" customHeight="1">
      <c r="B76" s="29"/>
      <c r="L76" s="29"/>
    </row>
    <row r="77" spans="2:12" s="1" customFormat="1" ht="12" customHeight="1">
      <c r="B77" s="29"/>
      <c r="C77" s="24" t="s">
        <v>16</v>
      </c>
      <c r="L77" s="29"/>
    </row>
    <row r="78" spans="2:12" s="1" customFormat="1" ht="16.5" customHeight="1">
      <c r="B78" s="29"/>
      <c r="E78" s="283" t="str">
        <f>E7</f>
        <v>Oprava TV v úseku Dřísy (mimo)-Všetaty (mimo)</v>
      </c>
      <c r="F78" s="284"/>
      <c r="G78" s="284"/>
      <c r="H78" s="284"/>
      <c r="L78" s="29"/>
    </row>
    <row r="79" spans="2:12" s="1" customFormat="1" ht="12" customHeight="1">
      <c r="B79" s="29"/>
      <c r="C79" s="24" t="s">
        <v>94</v>
      </c>
      <c r="L79" s="29"/>
    </row>
    <row r="80" spans="2:12" s="1" customFormat="1" ht="16.5" customHeight="1">
      <c r="B80" s="29"/>
      <c r="E80" s="246" t="str">
        <f>E9</f>
        <v>SO 01-81-01.1 - Oprava TV v úseku Dřísy (mimo) - Všetaty (mimo) - UOŽI</v>
      </c>
      <c r="F80" s="285"/>
      <c r="G80" s="285"/>
      <c r="H80" s="285"/>
      <c r="L80" s="29"/>
    </row>
    <row r="81" spans="2:65" s="1" customFormat="1" ht="6.95" customHeight="1">
      <c r="B81" s="29"/>
      <c r="L81" s="29"/>
    </row>
    <row r="82" spans="2:65" s="1" customFormat="1" ht="12" customHeight="1">
      <c r="B82" s="29"/>
      <c r="C82" s="24" t="s">
        <v>21</v>
      </c>
      <c r="F82" s="22" t="str">
        <f>F12</f>
        <v xml:space="preserve"> </v>
      </c>
      <c r="I82" s="24" t="s">
        <v>23</v>
      </c>
      <c r="J82" s="46" t="str">
        <f>IF(J12="","",J12)</f>
        <v>20. 11. 2025</v>
      </c>
      <c r="L82" s="29"/>
    </row>
    <row r="83" spans="2:65" s="1" customFormat="1" ht="6.95" customHeight="1">
      <c r="B83" s="29"/>
      <c r="L83" s="29"/>
    </row>
    <row r="84" spans="2:65" s="1" customFormat="1" ht="40.15" customHeight="1">
      <c r="B84" s="29"/>
      <c r="C84" s="24" t="s">
        <v>25</v>
      </c>
      <c r="F84" s="22" t="str">
        <f>E15</f>
        <v>Správa železnic, s.o. přednosta SEE</v>
      </c>
      <c r="I84" s="24" t="s">
        <v>33</v>
      </c>
      <c r="J84" s="27" t="str">
        <f>E21</f>
        <v>Správa železnic, s.o. Zástupce přednosty SEE</v>
      </c>
      <c r="L84" s="29"/>
    </row>
    <row r="85" spans="2:65" s="1" customFormat="1" ht="40.15" customHeight="1">
      <c r="B85" s="29"/>
      <c r="C85" s="24" t="s">
        <v>31</v>
      </c>
      <c r="F85" s="22" t="str">
        <f>IF(E18="","",E18)</f>
        <v>Vyplň údaj</v>
      </c>
      <c r="I85" s="24" t="s">
        <v>36</v>
      </c>
      <c r="J85" s="27" t="str">
        <f>E24</f>
        <v>Správa železnic, s.o. Zástupce přednosty SEE</v>
      </c>
      <c r="L85" s="29"/>
    </row>
    <row r="86" spans="2:65" s="1" customFormat="1" ht="10.35" customHeight="1">
      <c r="B86" s="29"/>
      <c r="L86" s="29"/>
    </row>
    <row r="87" spans="2:65" s="10" customFormat="1" ht="29.25" customHeight="1">
      <c r="B87" s="104"/>
      <c r="C87" s="105" t="s">
        <v>110</v>
      </c>
      <c r="D87" s="106" t="s">
        <v>58</v>
      </c>
      <c r="E87" s="106" t="s">
        <v>54</v>
      </c>
      <c r="F87" s="106" t="s">
        <v>55</v>
      </c>
      <c r="G87" s="106" t="s">
        <v>111</v>
      </c>
      <c r="H87" s="106" t="s">
        <v>112</v>
      </c>
      <c r="I87" s="106" t="s">
        <v>113</v>
      </c>
      <c r="J87" s="106" t="s">
        <v>98</v>
      </c>
      <c r="K87" s="107" t="s">
        <v>114</v>
      </c>
      <c r="L87" s="104"/>
      <c r="M87" s="53" t="s">
        <v>19</v>
      </c>
      <c r="N87" s="54" t="s">
        <v>43</v>
      </c>
      <c r="O87" s="54" t="s">
        <v>115</v>
      </c>
      <c r="P87" s="54" t="s">
        <v>116</v>
      </c>
      <c r="Q87" s="54" t="s">
        <v>117</v>
      </c>
      <c r="R87" s="54" t="s">
        <v>118</v>
      </c>
      <c r="S87" s="54" t="s">
        <v>119</v>
      </c>
      <c r="T87" s="55" t="s">
        <v>120</v>
      </c>
    </row>
    <row r="88" spans="2:65" s="1" customFormat="1" ht="22.9" customHeight="1">
      <c r="B88" s="29"/>
      <c r="C88" s="58" t="s">
        <v>121</v>
      </c>
      <c r="J88" s="108">
        <f>BK88</f>
        <v>0</v>
      </c>
      <c r="L88" s="29"/>
      <c r="M88" s="56"/>
      <c r="N88" s="47"/>
      <c r="O88" s="47"/>
      <c r="P88" s="109">
        <f>P89+P308</f>
        <v>0</v>
      </c>
      <c r="Q88" s="47"/>
      <c r="R88" s="109">
        <f>R89+R308</f>
        <v>0</v>
      </c>
      <c r="S88" s="47"/>
      <c r="T88" s="110">
        <f>T89+T308</f>
        <v>0</v>
      </c>
      <c r="AT88" s="14" t="s">
        <v>72</v>
      </c>
      <c r="AU88" s="14" t="s">
        <v>99</v>
      </c>
      <c r="BK88" s="111">
        <f>BK89+BK308</f>
        <v>0</v>
      </c>
    </row>
    <row r="89" spans="2:65" s="11" customFormat="1" ht="25.9" customHeight="1">
      <c r="B89" s="112"/>
      <c r="D89" s="113" t="s">
        <v>72</v>
      </c>
      <c r="E89" s="114" t="s">
        <v>122</v>
      </c>
      <c r="F89" s="114" t="s">
        <v>122</v>
      </c>
      <c r="I89" s="115"/>
      <c r="J89" s="116">
        <f>BK89</f>
        <v>0</v>
      </c>
      <c r="L89" s="112"/>
      <c r="M89" s="117"/>
      <c r="P89" s="118">
        <f>P90+P111+P134+P238+P276+P289</f>
        <v>0</v>
      </c>
      <c r="R89" s="118">
        <f>R90+R111+R134+R238+R276+R289</f>
        <v>0</v>
      </c>
      <c r="T89" s="119">
        <f>T90+T111+T134+T238+T276+T289</f>
        <v>0</v>
      </c>
      <c r="AR89" s="113" t="s">
        <v>81</v>
      </c>
      <c r="AT89" s="120" t="s">
        <v>72</v>
      </c>
      <c r="AU89" s="120" t="s">
        <v>73</v>
      </c>
      <c r="AY89" s="113" t="s">
        <v>123</v>
      </c>
      <c r="BK89" s="121">
        <f>BK90+BK111+BK134+BK238+BK276+BK289</f>
        <v>0</v>
      </c>
    </row>
    <row r="90" spans="2:65" s="11" customFormat="1" ht="22.9" customHeight="1">
      <c r="B90" s="112"/>
      <c r="D90" s="113" t="s">
        <v>72</v>
      </c>
      <c r="E90" s="122" t="s">
        <v>124</v>
      </c>
      <c r="F90" s="122" t="s">
        <v>125</v>
      </c>
      <c r="I90" s="115"/>
      <c r="J90" s="123">
        <f>BK90</f>
        <v>0</v>
      </c>
      <c r="L90" s="112"/>
      <c r="M90" s="117"/>
      <c r="P90" s="118">
        <f>SUM(P91:P110)</f>
        <v>0</v>
      </c>
      <c r="R90" s="118">
        <f>SUM(R91:R110)</f>
        <v>0</v>
      </c>
      <c r="T90" s="119">
        <f>SUM(T91:T110)</f>
        <v>0</v>
      </c>
      <c r="AR90" s="113" t="s">
        <v>81</v>
      </c>
      <c r="AT90" s="120" t="s">
        <v>72</v>
      </c>
      <c r="AU90" s="120" t="s">
        <v>81</v>
      </c>
      <c r="AY90" s="113" t="s">
        <v>123</v>
      </c>
      <c r="BK90" s="121">
        <f>SUM(BK91:BK110)</f>
        <v>0</v>
      </c>
    </row>
    <row r="91" spans="2:65" s="1" customFormat="1" ht="37.9" customHeight="1">
      <c r="B91" s="29"/>
      <c r="C91" s="124" t="s">
        <v>81</v>
      </c>
      <c r="D91" s="124" t="s">
        <v>126</v>
      </c>
      <c r="E91" s="125" t="s">
        <v>127</v>
      </c>
      <c r="F91" s="126" t="s">
        <v>128</v>
      </c>
      <c r="G91" s="127" t="s">
        <v>129</v>
      </c>
      <c r="H91" s="128">
        <v>86</v>
      </c>
      <c r="I91" s="129"/>
      <c r="J91" s="130">
        <f>ROUND(I91*H91,2)</f>
        <v>0</v>
      </c>
      <c r="K91" s="126" t="s">
        <v>130</v>
      </c>
      <c r="L91" s="29"/>
      <c r="M91" s="131" t="s">
        <v>19</v>
      </c>
      <c r="N91" s="132" t="s">
        <v>44</v>
      </c>
      <c r="P91" s="133">
        <f>O91*H91</f>
        <v>0</v>
      </c>
      <c r="Q91" s="133">
        <v>0</v>
      </c>
      <c r="R91" s="133">
        <f>Q91*H91</f>
        <v>0</v>
      </c>
      <c r="S91" s="133">
        <v>0</v>
      </c>
      <c r="T91" s="134">
        <f>S91*H91</f>
        <v>0</v>
      </c>
      <c r="AR91" s="135" t="s">
        <v>131</v>
      </c>
      <c r="AT91" s="135" t="s">
        <v>126</v>
      </c>
      <c r="AU91" s="135" t="s">
        <v>83</v>
      </c>
      <c r="AY91" s="14" t="s">
        <v>123</v>
      </c>
      <c r="BE91" s="136">
        <f>IF(N91="základní",J91,0)</f>
        <v>0</v>
      </c>
      <c r="BF91" s="136">
        <f>IF(N91="snížená",J91,0)</f>
        <v>0</v>
      </c>
      <c r="BG91" s="136">
        <f>IF(N91="zákl. přenesená",J91,0)</f>
        <v>0</v>
      </c>
      <c r="BH91" s="136">
        <f>IF(N91="sníž. přenesená",J91,0)</f>
        <v>0</v>
      </c>
      <c r="BI91" s="136">
        <f>IF(N91="nulová",J91,0)</f>
        <v>0</v>
      </c>
      <c r="BJ91" s="14" t="s">
        <v>81</v>
      </c>
      <c r="BK91" s="136">
        <f>ROUND(I91*H91,2)</f>
        <v>0</v>
      </c>
      <c r="BL91" s="14" t="s">
        <v>131</v>
      </c>
      <c r="BM91" s="135" t="s">
        <v>132</v>
      </c>
    </row>
    <row r="92" spans="2:65" s="1" customFormat="1" ht="29.25">
      <c r="B92" s="29"/>
      <c r="D92" s="137" t="s">
        <v>133</v>
      </c>
      <c r="F92" s="138" t="s">
        <v>134</v>
      </c>
      <c r="I92" s="139"/>
      <c r="L92" s="29"/>
      <c r="M92" s="140"/>
      <c r="T92" s="50"/>
      <c r="AT92" s="14" t="s">
        <v>133</v>
      </c>
      <c r="AU92" s="14" t="s">
        <v>83</v>
      </c>
    </row>
    <row r="93" spans="2:65" s="1" customFormat="1" ht="16.5" customHeight="1">
      <c r="B93" s="29"/>
      <c r="C93" s="141" t="s">
        <v>83</v>
      </c>
      <c r="D93" s="141" t="s">
        <v>135</v>
      </c>
      <c r="E93" s="142" t="s">
        <v>136</v>
      </c>
      <c r="F93" s="143" t="s">
        <v>137</v>
      </c>
      <c r="G93" s="144" t="s">
        <v>129</v>
      </c>
      <c r="H93" s="145">
        <v>86</v>
      </c>
      <c r="I93" s="146"/>
      <c r="J93" s="147">
        <f>ROUND(I93*H93,2)</f>
        <v>0</v>
      </c>
      <c r="K93" s="143" t="s">
        <v>130</v>
      </c>
      <c r="L93" s="148"/>
      <c r="M93" s="149" t="s">
        <v>19</v>
      </c>
      <c r="N93" s="150" t="s">
        <v>44</v>
      </c>
      <c r="P93" s="133">
        <f>O93*H93</f>
        <v>0</v>
      </c>
      <c r="Q93" s="133">
        <v>0</v>
      </c>
      <c r="R93" s="133">
        <f>Q93*H93</f>
        <v>0</v>
      </c>
      <c r="S93" s="133">
        <v>0</v>
      </c>
      <c r="T93" s="134">
        <f>S93*H93</f>
        <v>0</v>
      </c>
      <c r="AR93" s="135" t="s">
        <v>131</v>
      </c>
      <c r="AT93" s="135" t="s">
        <v>135</v>
      </c>
      <c r="AU93" s="135" t="s">
        <v>83</v>
      </c>
      <c r="AY93" s="14" t="s">
        <v>123</v>
      </c>
      <c r="BE93" s="136">
        <f>IF(N93="základní",J93,0)</f>
        <v>0</v>
      </c>
      <c r="BF93" s="136">
        <f>IF(N93="snížená",J93,0)</f>
        <v>0</v>
      </c>
      <c r="BG93" s="136">
        <f>IF(N93="zákl. přenesená",J93,0)</f>
        <v>0</v>
      </c>
      <c r="BH93" s="136">
        <f>IF(N93="sníž. přenesená",J93,0)</f>
        <v>0</v>
      </c>
      <c r="BI93" s="136">
        <f>IF(N93="nulová",J93,0)</f>
        <v>0</v>
      </c>
      <c r="BJ93" s="14" t="s">
        <v>81</v>
      </c>
      <c r="BK93" s="136">
        <f>ROUND(I93*H93,2)</f>
        <v>0</v>
      </c>
      <c r="BL93" s="14" t="s">
        <v>131</v>
      </c>
      <c r="BM93" s="135" t="s">
        <v>138</v>
      </c>
    </row>
    <row r="94" spans="2:65" s="1" customFormat="1" ht="49.15" customHeight="1">
      <c r="B94" s="29"/>
      <c r="C94" s="124" t="s">
        <v>139</v>
      </c>
      <c r="D94" s="124" t="s">
        <v>126</v>
      </c>
      <c r="E94" s="125" t="s">
        <v>140</v>
      </c>
      <c r="F94" s="126" t="s">
        <v>141</v>
      </c>
      <c r="G94" s="127" t="s">
        <v>142</v>
      </c>
      <c r="H94" s="128">
        <v>831.14</v>
      </c>
      <c r="I94" s="129"/>
      <c r="J94" s="130">
        <f>ROUND(I94*H94,2)</f>
        <v>0</v>
      </c>
      <c r="K94" s="126" t="s">
        <v>130</v>
      </c>
      <c r="L94" s="29"/>
      <c r="M94" s="131" t="s">
        <v>19</v>
      </c>
      <c r="N94" s="132" t="s">
        <v>44</v>
      </c>
      <c r="P94" s="133">
        <f>O94*H94</f>
        <v>0</v>
      </c>
      <c r="Q94" s="133">
        <v>0</v>
      </c>
      <c r="R94" s="133">
        <f>Q94*H94</f>
        <v>0</v>
      </c>
      <c r="S94" s="133">
        <v>0</v>
      </c>
      <c r="T94" s="134">
        <f>S94*H94</f>
        <v>0</v>
      </c>
      <c r="AR94" s="135" t="s">
        <v>131</v>
      </c>
      <c r="AT94" s="135" t="s">
        <v>126</v>
      </c>
      <c r="AU94" s="135" t="s">
        <v>83</v>
      </c>
      <c r="AY94" s="14" t="s">
        <v>123</v>
      </c>
      <c r="BE94" s="136">
        <f>IF(N94="základní",J94,0)</f>
        <v>0</v>
      </c>
      <c r="BF94" s="136">
        <f>IF(N94="snížená",J94,0)</f>
        <v>0</v>
      </c>
      <c r="BG94" s="136">
        <f>IF(N94="zákl. přenesená",J94,0)</f>
        <v>0</v>
      </c>
      <c r="BH94" s="136">
        <f>IF(N94="sníž. přenesená",J94,0)</f>
        <v>0</v>
      </c>
      <c r="BI94" s="136">
        <f>IF(N94="nulová",J94,0)</f>
        <v>0</v>
      </c>
      <c r="BJ94" s="14" t="s">
        <v>81</v>
      </c>
      <c r="BK94" s="136">
        <f>ROUND(I94*H94,2)</f>
        <v>0</v>
      </c>
      <c r="BL94" s="14" t="s">
        <v>131</v>
      </c>
      <c r="BM94" s="135" t="s">
        <v>143</v>
      </c>
    </row>
    <row r="95" spans="2:65" s="1" customFormat="1" ht="29.25">
      <c r="B95" s="29"/>
      <c r="D95" s="137" t="s">
        <v>133</v>
      </c>
      <c r="F95" s="138" t="s">
        <v>144</v>
      </c>
      <c r="I95" s="139"/>
      <c r="L95" s="29"/>
      <c r="M95" s="140"/>
      <c r="T95" s="50"/>
      <c r="AT95" s="14" t="s">
        <v>133</v>
      </c>
      <c r="AU95" s="14" t="s">
        <v>83</v>
      </c>
    </row>
    <row r="96" spans="2:65" s="1" customFormat="1" ht="16.5" customHeight="1">
      <c r="B96" s="29"/>
      <c r="C96" s="141" t="s">
        <v>145</v>
      </c>
      <c r="D96" s="141" t="s">
        <v>135</v>
      </c>
      <c r="E96" s="142" t="s">
        <v>146</v>
      </c>
      <c r="F96" s="143" t="s">
        <v>147</v>
      </c>
      <c r="G96" s="144" t="s">
        <v>142</v>
      </c>
      <c r="H96" s="145">
        <v>831.14</v>
      </c>
      <c r="I96" s="146"/>
      <c r="J96" s="147">
        <f t="shared" ref="J96:J105" si="0">ROUND(I96*H96,2)</f>
        <v>0</v>
      </c>
      <c r="K96" s="143" t="s">
        <v>130</v>
      </c>
      <c r="L96" s="148"/>
      <c r="M96" s="149" t="s">
        <v>19</v>
      </c>
      <c r="N96" s="150" t="s">
        <v>44</v>
      </c>
      <c r="P96" s="133">
        <f t="shared" ref="P96:P105" si="1">O96*H96</f>
        <v>0</v>
      </c>
      <c r="Q96" s="133">
        <v>0</v>
      </c>
      <c r="R96" s="133">
        <f t="shared" ref="R96:R105" si="2">Q96*H96</f>
        <v>0</v>
      </c>
      <c r="S96" s="133">
        <v>0</v>
      </c>
      <c r="T96" s="134">
        <f t="shared" ref="T96:T105" si="3">S96*H96</f>
        <v>0</v>
      </c>
      <c r="AR96" s="135" t="s">
        <v>131</v>
      </c>
      <c r="AT96" s="135" t="s">
        <v>135</v>
      </c>
      <c r="AU96" s="135" t="s">
        <v>83</v>
      </c>
      <c r="AY96" s="14" t="s">
        <v>123</v>
      </c>
      <c r="BE96" s="136">
        <f t="shared" ref="BE96:BE105" si="4">IF(N96="základní",J96,0)</f>
        <v>0</v>
      </c>
      <c r="BF96" s="136">
        <f t="shared" ref="BF96:BF105" si="5">IF(N96="snížená",J96,0)</f>
        <v>0</v>
      </c>
      <c r="BG96" s="136">
        <f t="shared" ref="BG96:BG105" si="6">IF(N96="zákl. přenesená",J96,0)</f>
        <v>0</v>
      </c>
      <c r="BH96" s="136">
        <f t="shared" ref="BH96:BH105" si="7">IF(N96="sníž. přenesená",J96,0)</f>
        <v>0</v>
      </c>
      <c r="BI96" s="136">
        <f t="shared" ref="BI96:BI105" si="8">IF(N96="nulová",J96,0)</f>
        <v>0</v>
      </c>
      <c r="BJ96" s="14" t="s">
        <v>81</v>
      </c>
      <c r="BK96" s="136">
        <f t="shared" ref="BK96:BK105" si="9">ROUND(I96*H96,2)</f>
        <v>0</v>
      </c>
      <c r="BL96" s="14" t="s">
        <v>131</v>
      </c>
      <c r="BM96" s="135" t="s">
        <v>148</v>
      </c>
    </row>
    <row r="97" spans="2:65" s="1" customFormat="1" ht="16.5" customHeight="1">
      <c r="B97" s="29"/>
      <c r="C97" s="141" t="s">
        <v>149</v>
      </c>
      <c r="D97" s="141" t="s">
        <v>135</v>
      </c>
      <c r="E97" s="142" t="s">
        <v>150</v>
      </c>
      <c r="F97" s="143" t="s">
        <v>151</v>
      </c>
      <c r="G97" s="144" t="s">
        <v>129</v>
      </c>
      <c r="H97" s="145">
        <v>292</v>
      </c>
      <c r="I97" s="146"/>
      <c r="J97" s="147">
        <f t="shared" si="0"/>
        <v>0</v>
      </c>
      <c r="K97" s="143" t="s">
        <v>130</v>
      </c>
      <c r="L97" s="148"/>
      <c r="M97" s="149" t="s">
        <v>19</v>
      </c>
      <c r="N97" s="150" t="s">
        <v>44</v>
      </c>
      <c r="P97" s="133">
        <f t="shared" si="1"/>
        <v>0</v>
      </c>
      <c r="Q97" s="133">
        <v>0</v>
      </c>
      <c r="R97" s="133">
        <f t="shared" si="2"/>
        <v>0</v>
      </c>
      <c r="S97" s="133">
        <v>0</v>
      </c>
      <c r="T97" s="134">
        <f t="shared" si="3"/>
        <v>0</v>
      </c>
      <c r="AR97" s="135" t="s">
        <v>131</v>
      </c>
      <c r="AT97" s="135" t="s">
        <v>135</v>
      </c>
      <c r="AU97" s="135" t="s">
        <v>83</v>
      </c>
      <c r="AY97" s="14" t="s">
        <v>123</v>
      </c>
      <c r="BE97" s="136">
        <f t="shared" si="4"/>
        <v>0</v>
      </c>
      <c r="BF97" s="136">
        <f t="shared" si="5"/>
        <v>0</v>
      </c>
      <c r="BG97" s="136">
        <f t="shared" si="6"/>
        <v>0</v>
      </c>
      <c r="BH97" s="136">
        <f t="shared" si="7"/>
        <v>0</v>
      </c>
      <c r="BI97" s="136">
        <f t="shared" si="8"/>
        <v>0</v>
      </c>
      <c r="BJ97" s="14" t="s">
        <v>81</v>
      </c>
      <c r="BK97" s="136">
        <f t="shared" si="9"/>
        <v>0</v>
      </c>
      <c r="BL97" s="14" t="s">
        <v>131</v>
      </c>
      <c r="BM97" s="135" t="s">
        <v>152</v>
      </c>
    </row>
    <row r="98" spans="2:65" s="1" customFormat="1" ht="16.5" customHeight="1">
      <c r="B98" s="29"/>
      <c r="C98" s="141" t="s">
        <v>153</v>
      </c>
      <c r="D98" s="141" t="s">
        <v>135</v>
      </c>
      <c r="E98" s="142" t="s">
        <v>154</v>
      </c>
      <c r="F98" s="143" t="s">
        <v>155</v>
      </c>
      <c r="G98" s="144" t="s">
        <v>129</v>
      </c>
      <c r="H98" s="145">
        <v>792</v>
      </c>
      <c r="I98" s="146"/>
      <c r="J98" s="147">
        <f t="shared" si="0"/>
        <v>0</v>
      </c>
      <c r="K98" s="143" t="s">
        <v>130</v>
      </c>
      <c r="L98" s="148"/>
      <c r="M98" s="149" t="s">
        <v>19</v>
      </c>
      <c r="N98" s="150" t="s">
        <v>44</v>
      </c>
      <c r="P98" s="133">
        <f t="shared" si="1"/>
        <v>0</v>
      </c>
      <c r="Q98" s="133">
        <v>0</v>
      </c>
      <c r="R98" s="133">
        <f t="shared" si="2"/>
        <v>0</v>
      </c>
      <c r="S98" s="133">
        <v>0</v>
      </c>
      <c r="T98" s="134">
        <f t="shared" si="3"/>
        <v>0</v>
      </c>
      <c r="AR98" s="135" t="s">
        <v>131</v>
      </c>
      <c r="AT98" s="135" t="s">
        <v>135</v>
      </c>
      <c r="AU98" s="135" t="s">
        <v>83</v>
      </c>
      <c r="AY98" s="14" t="s">
        <v>123</v>
      </c>
      <c r="BE98" s="136">
        <f t="shared" si="4"/>
        <v>0</v>
      </c>
      <c r="BF98" s="136">
        <f t="shared" si="5"/>
        <v>0</v>
      </c>
      <c r="BG98" s="136">
        <f t="shared" si="6"/>
        <v>0</v>
      </c>
      <c r="BH98" s="136">
        <f t="shared" si="7"/>
        <v>0</v>
      </c>
      <c r="BI98" s="136">
        <f t="shared" si="8"/>
        <v>0</v>
      </c>
      <c r="BJ98" s="14" t="s">
        <v>81</v>
      </c>
      <c r="BK98" s="136">
        <f t="shared" si="9"/>
        <v>0</v>
      </c>
      <c r="BL98" s="14" t="s">
        <v>131</v>
      </c>
      <c r="BM98" s="135" t="s">
        <v>156</v>
      </c>
    </row>
    <row r="99" spans="2:65" s="1" customFormat="1" ht="16.5" customHeight="1">
      <c r="B99" s="29"/>
      <c r="C99" s="141" t="s">
        <v>157</v>
      </c>
      <c r="D99" s="141" t="s">
        <v>135</v>
      </c>
      <c r="E99" s="142" t="s">
        <v>158</v>
      </c>
      <c r="F99" s="143" t="s">
        <v>159</v>
      </c>
      <c r="G99" s="144" t="s">
        <v>129</v>
      </c>
      <c r="H99" s="145">
        <v>48</v>
      </c>
      <c r="I99" s="146"/>
      <c r="J99" s="147">
        <f t="shared" si="0"/>
        <v>0</v>
      </c>
      <c r="K99" s="143" t="s">
        <v>130</v>
      </c>
      <c r="L99" s="148"/>
      <c r="M99" s="149" t="s">
        <v>19</v>
      </c>
      <c r="N99" s="150" t="s">
        <v>44</v>
      </c>
      <c r="P99" s="133">
        <f t="shared" si="1"/>
        <v>0</v>
      </c>
      <c r="Q99" s="133">
        <v>0</v>
      </c>
      <c r="R99" s="133">
        <f t="shared" si="2"/>
        <v>0</v>
      </c>
      <c r="S99" s="133">
        <v>0</v>
      </c>
      <c r="T99" s="134">
        <f t="shared" si="3"/>
        <v>0</v>
      </c>
      <c r="AR99" s="135" t="s">
        <v>131</v>
      </c>
      <c r="AT99" s="135" t="s">
        <v>135</v>
      </c>
      <c r="AU99" s="135" t="s">
        <v>83</v>
      </c>
      <c r="AY99" s="14" t="s">
        <v>123</v>
      </c>
      <c r="BE99" s="136">
        <f t="shared" si="4"/>
        <v>0</v>
      </c>
      <c r="BF99" s="136">
        <f t="shared" si="5"/>
        <v>0</v>
      </c>
      <c r="BG99" s="136">
        <f t="shared" si="6"/>
        <v>0</v>
      </c>
      <c r="BH99" s="136">
        <f t="shared" si="7"/>
        <v>0</v>
      </c>
      <c r="BI99" s="136">
        <f t="shared" si="8"/>
        <v>0</v>
      </c>
      <c r="BJ99" s="14" t="s">
        <v>81</v>
      </c>
      <c r="BK99" s="136">
        <f t="shared" si="9"/>
        <v>0</v>
      </c>
      <c r="BL99" s="14" t="s">
        <v>131</v>
      </c>
      <c r="BM99" s="135" t="s">
        <v>160</v>
      </c>
    </row>
    <row r="100" spans="2:65" s="1" customFormat="1" ht="16.5" customHeight="1">
      <c r="B100" s="29"/>
      <c r="C100" s="141" t="s">
        <v>161</v>
      </c>
      <c r="D100" s="141" t="s">
        <v>135</v>
      </c>
      <c r="E100" s="142" t="s">
        <v>162</v>
      </c>
      <c r="F100" s="143" t="s">
        <v>163</v>
      </c>
      <c r="G100" s="144" t="s">
        <v>129</v>
      </c>
      <c r="H100" s="145">
        <v>86</v>
      </c>
      <c r="I100" s="146"/>
      <c r="J100" s="147">
        <f t="shared" si="0"/>
        <v>0</v>
      </c>
      <c r="K100" s="143" t="s">
        <v>19</v>
      </c>
      <c r="L100" s="148"/>
      <c r="M100" s="149" t="s">
        <v>19</v>
      </c>
      <c r="N100" s="150" t="s">
        <v>44</v>
      </c>
      <c r="P100" s="133">
        <f t="shared" si="1"/>
        <v>0</v>
      </c>
      <c r="Q100" s="133">
        <v>0</v>
      </c>
      <c r="R100" s="133">
        <f t="shared" si="2"/>
        <v>0</v>
      </c>
      <c r="S100" s="133">
        <v>0</v>
      </c>
      <c r="T100" s="134">
        <f t="shared" si="3"/>
        <v>0</v>
      </c>
      <c r="AR100" s="135" t="s">
        <v>131</v>
      </c>
      <c r="AT100" s="135" t="s">
        <v>135</v>
      </c>
      <c r="AU100" s="135" t="s">
        <v>83</v>
      </c>
      <c r="AY100" s="14" t="s">
        <v>123</v>
      </c>
      <c r="BE100" s="136">
        <f t="shared" si="4"/>
        <v>0</v>
      </c>
      <c r="BF100" s="136">
        <f t="shared" si="5"/>
        <v>0</v>
      </c>
      <c r="BG100" s="136">
        <f t="shared" si="6"/>
        <v>0</v>
      </c>
      <c r="BH100" s="136">
        <f t="shared" si="7"/>
        <v>0</v>
      </c>
      <c r="BI100" s="136">
        <f t="shared" si="8"/>
        <v>0</v>
      </c>
      <c r="BJ100" s="14" t="s">
        <v>81</v>
      </c>
      <c r="BK100" s="136">
        <f t="shared" si="9"/>
        <v>0</v>
      </c>
      <c r="BL100" s="14" t="s">
        <v>131</v>
      </c>
      <c r="BM100" s="135" t="s">
        <v>164</v>
      </c>
    </row>
    <row r="101" spans="2:65" s="1" customFormat="1" ht="16.5" customHeight="1">
      <c r="B101" s="29"/>
      <c r="C101" s="141" t="s">
        <v>165</v>
      </c>
      <c r="D101" s="141" t="s">
        <v>135</v>
      </c>
      <c r="E101" s="142" t="s">
        <v>166</v>
      </c>
      <c r="F101" s="143" t="s">
        <v>155</v>
      </c>
      <c r="G101" s="144" t="s">
        <v>129</v>
      </c>
      <c r="H101" s="145">
        <v>344</v>
      </c>
      <c r="I101" s="146"/>
      <c r="J101" s="147">
        <f t="shared" si="0"/>
        <v>0</v>
      </c>
      <c r="K101" s="143" t="s">
        <v>19</v>
      </c>
      <c r="L101" s="148"/>
      <c r="M101" s="149" t="s">
        <v>19</v>
      </c>
      <c r="N101" s="150" t="s">
        <v>44</v>
      </c>
      <c r="P101" s="133">
        <f t="shared" si="1"/>
        <v>0</v>
      </c>
      <c r="Q101" s="133">
        <v>0</v>
      </c>
      <c r="R101" s="133">
        <f t="shared" si="2"/>
        <v>0</v>
      </c>
      <c r="S101" s="133">
        <v>0</v>
      </c>
      <c r="T101" s="134">
        <f t="shared" si="3"/>
        <v>0</v>
      </c>
      <c r="AR101" s="135" t="s">
        <v>131</v>
      </c>
      <c r="AT101" s="135" t="s">
        <v>135</v>
      </c>
      <c r="AU101" s="135" t="s">
        <v>83</v>
      </c>
      <c r="AY101" s="14" t="s">
        <v>123</v>
      </c>
      <c r="BE101" s="136">
        <f t="shared" si="4"/>
        <v>0</v>
      </c>
      <c r="BF101" s="136">
        <f t="shared" si="5"/>
        <v>0</v>
      </c>
      <c r="BG101" s="136">
        <f t="shared" si="6"/>
        <v>0</v>
      </c>
      <c r="BH101" s="136">
        <f t="shared" si="7"/>
        <v>0</v>
      </c>
      <c r="BI101" s="136">
        <f t="shared" si="8"/>
        <v>0</v>
      </c>
      <c r="BJ101" s="14" t="s">
        <v>81</v>
      </c>
      <c r="BK101" s="136">
        <f t="shared" si="9"/>
        <v>0</v>
      </c>
      <c r="BL101" s="14" t="s">
        <v>131</v>
      </c>
      <c r="BM101" s="135" t="s">
        <v>167</v>
      </c>
    </row>
    <row r="102" spans="2:65" s="1" customFormat="1" ht="24.2" customHeight="1">
      <c r="B102" s="29"/>
      <c r="C102" s="124" t="s">
        <v>168</v>
      </c>
      <c r="D102" s="124" t="s">
        <v>126</v>
      </c>
      <c r="E102" s="125" t="s">
        <v>169</v>
      </c>
      <c r="F102" s="126" t="s">
        <v>170</v>
      </c>
      <c r="G102" s="127" t="s">
        <v>171</v>
      </c>
      <c r="H102" s="128">
        <v>516</v>
      </c>
      <c r="I102" s="129"/>
      <c r="J102" s="130">
        <f t="shared" si="0"/>
        <v>0</v>
      </c>
      <c r="K102" s="126" t="s">
        <v>130</v>
      </c>
      <c r="L102" s="29"/>
      <c r="M102" s="131" t="s">
        <v>19</v>
      </c>
      <c r="N102" s="132" t="s">
        <v>44</v>
      </c>
      <c r="P102" s="133">
        <f t="shared" si="1"/>
        <v>0</v>
      </c>
      <c r="Q102" s="133">
        <v>0</v>
      </c>
      <c r="R102" s="133">
        <f t="shared" si="2"/>
        <v>0</v>
      </c>
      <c r="S102" s="133">
        <v>0</v>
      </c>
      <c r="T102" s="134">
        <f t="shared" si="3"/>
        <v>0</v>
      </c>
      <c r="AR102" s="135" t="s">
        <v>145</v>
      </c>
      <c r="AT102" s="135" t="s">
        <v>126</v>
      </c>
      <c r="AU102" s="135" t="s">
        <v>83</v>
      </c>
      <c r="AY102" s="14" t="s">
        <v>123</v>
      </c>
      <c r="BE102" s="136">
        <f t="shared" si="4"/>
        <v>0</v>
      </c>
      <c r="BF102" s="136">
        <f t="shared" si="5"/>
        <v>0</v>
      </c>
      <c r="BG102" s="136">
        <f t="shared" si="6"/>
        <v>0</v>
      </c>
      <c r="BH102" s="136">
        <f t="shared" si="7"/>
        <v>0</v>
      </c>
      <c r="BI102" s="136">
        <f t="shared" si="8"/>
        <v>0</v>
      </c>
      <c r="BJ102" s="14" t="s">
        <v>81</v>
      </c>
      <c r="BK102" s="136">
        <f t="shared" si="9"/>
        <v>0</v>
      </c>
      <c r="BL102" s="14" t="s">
        <v>145</v>
      </c>
      <c r="BM102" s="135" t="s">
        <v>172</v>
      </c>
    </row>
    <row r="103" spans="2:65" s="1" customFormat="1" ht="16.5" customHeight="1">
      <c r="B103" s="29"/>
      <c r="C103" s="124" t="s">
        <v>173</v>
      </c>
      <c r="D103" s="124" t="s">
        <v>126</v>
      </c>
      <c r="E103" s="125" t="s">
        <v>174</v>
      </c>
      <c r="F103" s="126" t="s">
        <v>175</v>
      </c>
      <c r="G103" s="127" t="s">
        <v>129</v>
      </c>
      <c r="H103" s="128">
        <v>12</v>
      </c>
      <c r="I103" s="129"/>
      <c r="J103" s="130">
        <f t="shared" si="0"/>
        <v>0</v>
      </c>
      <c r="K103" s="126" t="s">
        <v>130</v>
      </c>
      <c r="L103" s="29"/>
      <c r="M103" s="131" t="s">
        <v>19</v>
      </c>
      <c r="N103" s="132" t="s">
        <v>44</v>
      </c>
      <c r="P103" s="133">
        <f t="shared" si="1"/>
        <v>0</v>
      </c>
      <c r="Q103" s="133">
        <v>0</v>
      </c>
      <c r="R103" s="133">
        <f t="shared" si="2"/>
        <v>0</v>
      </c>
      <c r="S103" s="133">
        <v>0</v>
      </c>
      <c r="T103" s="134">
        <f t="shared" si="3"/>
        <v>0</v>
      </c>
      <c r="AR103" s="135" t="s">
        <v>131</v>
      </c>
      <c r="AT103" s="135" t="s">
        <v>126</v>
      </c>
      <c r="AU103" s="135" t="s">
        <v>83</v>
      </c>
      <c r="AY103" s="14" t="s">
        <v>123</v>
      </c>
      <c r="BE103" s="136">
        <f t="shared" si="4"/>
        <v>0</v>
      </c>
      <c r="BF103" s="136">
        <f t="shared" si="5"/>
        <v>0</v>
      </c>
      <c r="BG103" s="136">
        <f t="shared" si="6"/>
        <v>0</v>
      </c>
      <c r="BH103" s="136">
        <f t="shared" si="7"/>
        <v>0</v>
      </c>
      <c r="BI103" s="136">
        <f t="shared" si="8"/>
        <v>0</v>
      </c>
      <c r="BJ103" s="14" t="s">
        <v>81</v>
      </c>
      <c r="BK103" s="136">
        <f t="shared" si="9"/>
        <v>0</v>
      </c>
      <c r="BL103" s="14" t="s">
        <v>131</v>
      </c>
      <c r="BM103" s="135" t="s">
        <v>176</v>
      </c>
    </row>
    <row r="104" spans="2:65" s="1" customFormat="1" ht="16.5" customHeight="1">
      <c r="B104" s="29"/>
      <c r="C104" s="141" t="s">
        <v>8</v>
      </c>
      <c r="D104" s="141" t="s">
        <v>135</v>
      </c>
      <c r="E104" s="142" t="s">
        <v>177</v>
      </c>
      <c r="F104" s="143" t="s">
        <v>178</v>
      </c>
      <c r="G104" s="144" t="s">
        <v>129</v>
      </c>
      <c r="H104" s="145">
        <v>12</v>
      </c>
      <c r="I104" s="146"/>
      <c r="J104" s="147">
        <f t="shared" si="0"/>
        <v>0</v>
      </c>
      <c r="K104" s="143" t="s">
        <v>130</v>
      </c>
      <c r="L104" s="148"/>
      <c r="M104" s="149" t="s">
        <v>19</v>
      </c>
      <c r="N104" s="150" t="s">
        <v>44</v>
      </c>
      <c r="P104" s="133">
        <f t="shared" si="1"/>
        <v>0</v>
      </c>
      <c r="Q104" s="133">
        <v>0</v>
      </c>
      <c r="R104" s="133">
        <f t="shared" si="2"/>
        <v>0</v>
      </c>
      <c r="S104" s="133">
        <v>0</v>
      </c>
      <c r="T104" s="134">
        <f t="shared" si="3"/>
        <v>0</v>
      </c>
      <c r="AR104" s="135" t="s">
        <v>131</v>
      </c>
      <c r="AT104" s="135" t="s">
        <v>135</v>
      </c>
      <c r="AU104" s="135" t="s">
        <v>83</v>
      </c>
      <c r="AY104" s="14" t="s">
        <v>123</v>
      </c>
      <c r="BE104" s="136">
        <f t="shared" si="4"/>
        <v>0</v>
      </c>
      <c r="BF104" s="136">
        <f t="shared" si="5"/>
        <v>0</v>
      </c>
      <c r="BG104" s="136">
        <f t="shared" si="6"/>
        <v>0</v>
      </c>
      <c r="BH104" s="136">
        <f t="shared" si="7"/>
        <v>0</v>
      </c>
      <c r="BI104" s="136">
        <f t="shared" si="8"/>
        <v>0</v>
      </c>
      <c r="BJ104" s="14" t="s">
        <v>81</v>
      </c>
      <c r="BK104" s="136">
        <f t="shared" si="9"/>
        <v>0</v>
      </c>
      <c r="BL104" s="14" t="s">
        <v>131</v>
      </c>
      <c r="BM104" s="135" t="s">
        <v>179</v>
      </c>
    </row>
    <row r="105" spans="2:65" s="1" customFormat="1" ht="16.5" customHeight="1">
      <c r="B105" s="29"/>
      <c r="C105" s="124" t="s">
        <v>180</v>
      </c>
      <c r="D105" s="124" t="s">
        <v>126</v>
      </c>
      <c r="E105" s="125" t="s">
        <v>181</v>
      </c>
      <c r="F105" s="126" t="s">
        <v>182</v>
      </c>
      <c r="G105" s="127" t="s">
        <v>183</v>
      </c>
      <c r="H105" s="128">
        <v>120</v>
      </c>
      <c r="I105" s="129"/>
      <c r="J105" s="130">
        <f t="shared" si="0"/>
        <v>0</v>
      </c>
      <c r="K105" s="126" t="s">
        <v>130</v>
      </c>
      <c r="L105" s="29"/>
      <c r="M105" s="131" t="s">
        <v>19</v>
      </c>
      <c r="N105" s="132" t="s">
        <v>44</v>
      </c>
      <c r="P105" s="133">
        <f t="shared" si="1"/>
        <v>0</v>
      </c>
      <c r="Q105" s="133">
        <v>0</v>
      </c>
      <c r="R105" s="133">
        <f t="shared" si="2"/>
        <v>0</v>
      </c>
      <c r="S105" s="133">
        <v>0</v>
      </c>
      <c r="T105" s="134">
        <f t="shared" si="3"/>
        <v>0</v>
      </c>
      <c r="AR105" s="135" t="s">
        <v>131</v>
      </c>
      <c r="AT105" s="135" t="s">
        <v>126</v>
      </c>
      <c r="AU105" s="135" t="s">
        <v>83</v>
      </c>
      <c r="AY105" s="14" t="s">
        <v>123</v>
      </c>
      <c r="BE105" s="136">
        <f t="shared" si="4"/>
        <v>0</v>
      </c>
      <c r="BF105" s="136">
        <f t="shared" si="5"/>
        <v>0</v>
      </c>
      <c r="BG105" s="136">
        <f t="shared" si="6"/>
        <v>0</v>
      </c>
      <c r="BH105" s="136">
        <f t="shared" si="7"/>
        <v>0</v>
      </c>
      <c r="BI105" s="136">
        <f t="shared" si="8"/>
        <v>0</v>
      </c>
      <c r="BJ105" s="14" t="s">
        <v>81</v>
      </c>
      <c r="BK105" s="136">
        <f t="shared" si="9"/>
        <v>0</v>
      </c>
      <c r="BL105" s="14" t="s">
        <v>131</v>
      </c>
      <c r="BM105" s="135" t="s">
        <v>184</v>
      </c>
    </row>
    <row r="106" spans="2:65" s="1" customFormat="1" ht="19.5">
      <c r="B106" s="29"/>
      <c r="D106" s="137" t="s">
        <v>133</v>
      </c>
      <c r="F106" s="138" t="s">
        <v>185</v>
      </c>
      <c r="I106" s="139"/>
      <c r="L106" s="29"/>
      <c r="M106" s="140"/>
      <c r="T106" s="50"/>
      <c r="AT106" s="14" t="s">
        <v>133</v>
      </c>
      <c r="AU106" s="14" t="s">
        <v>83</v>
      </c>
    </row>
    <row r="107" spans="2:65" s="1" customFormat="1" ht="37.9" customHeight="1">
      <c r="B107" s="29"/>
      <c r="C107" s="124" t="s">
        <v>186</v>
      </c>
      <c r="D107" s="124" t="s">
        <v>126</v>
      </c>
      <c r="E107" s="125" t="s">
        <v>187</v>
      </c>
      <c r="F107" s="126" t="s">
        <v>188</v>
      </c>
      <c r="G107" s="127" t="s">
        <v>142</v>
      </c>
      <c r="H107" s="128">
        <v>6</v>
      </c>
      <c r="I107" s="129"/>
      <c r="J107" s="130">
        <f>ROUND(I107*H107,2)</f>
        <v>0</v>
      </c>
      <c r="K107" s="126" t="s">
        <v>130</v>
      </c>
      <c r="L107" s="29"/>
      <c r="M107" s="131" t="s">
        <v>19</v>
      </c>
      <c r="N107" s="132" t="s">
        <v>44</v>
      </c>
      <c r="P107" s="133">
        <f>O107*H107</f>
        <v>0</v>
      </c>
      <c r="Q107" s="133">
        <v>0</v>
      </c>
      <c r="R107" s="133">
        <f>Q107*H107</f>
        <v>0</v>
      </c>
      <c r="S107" s="133">
        <v>0</v>
      </c>
      <c r="T107" s="134">
        <f>S107*H107</f>
        <v>0</v>
      </c>
      <c r="AR107" s="135" t="s">
        <v>145</v>
      </c>
      <c r="AT107" s="135" t="s">
        <v>126</v>
      </c>
      <c r="AU107" s="135" t="s">
        <v>83</v>
      </c>
      <c r="AY107" s="14" t="s">
        <v>123</v>
      </c>
      <c r="BE107" s="136">
        <f>IF(N107="základní",J107,0)</f>
        <v>0</v>
      </c>
      <c r="BF107" s="136">
        <f>IF(N107="snížená",J107,0)</f>
        <v>0</v>
      </c>
      <c r="BG107" s="136">
        <f>IF(N107="zákl. přenesená",J107,0)</f>
        <v>0</v>
      </c>
      <c r="BH107" s="136">
        <f>IF(N107="sníž. přenesená",J107,0)</f>
        <v>0</v>
      </c>
      <c r="BI107" s="136">
        <f>IF(N107="nulová",J107,0)</f>
        <v>0</v>
      </c>
      <c r="BJ107" s="14" t="s">
        <v>81</v>
      </c>
      <c r="BK107" s="136">
        <f>ROUND(I107*H107,2)</f>
        <v>0</v>
      </c>
      <c r="BL107" s="14" t="s">
        <v>145</v>
      </c>
      <c r="BM107" s="135" t="s">
        <v>189</v>
      </c>
    </row>
    <row r="108" spans="2:65" s="1" customFormat="1" ht="33" customHeight="1">
      <c r="B108" s="29"/>
      <c r="C108" s="124" t="s">
        <v>190</v>
      </c>
      <c r="D108" s="124" t="s">
        <v>126</v>
      </c>
      <c r="E108" s="125" t="s">
        <v>191</v>
      </c>
      <c r="F108" s="126" t="s">
        <v>192</v>
      </c>
      <c r="G108" s="127" t="s">
        <v>171</v>
      </c>
      <c r="H108" s="128">
        <v>16</v>
      </c>
      <c r="I108" s="129"/>
      <c r="J108" s="130">
        <f>ROUND(I108*H108,2)</f>
        <v>0</v>
      </c>
      <c r="K108" s="126" t="s">
        <v>130</v>
      </c>
      <c r="L108" s="29"/>
      <c r="M108" s="131" t="s">
        <v>19</v>
      </c>
      <c r="N108" s="132" t="s">
        <v>44</v>
      </c>
      <c r="P108" s="133">
        <f>O108*H108</f>
        <v>0</v>
      </c>
      <c r="Q108" s="133">
        <v>0</v>
      </c>
      <c r="R108" s="133">
        <f>Q108*H108</f>
        <v>0</v>
      </c>
      <c r="S108" s="133">
        <v>0</v>
      </c>
      <c r="T108" s="134">
        <f>S108*H108</f>
        <v>0</v>
      </c>
      <c r="AR108" s="135" t="s">
        <v>145</v>
      </c>
      <c r="AT108" s="135" t="s">
        <v>126</v>
      </c>
      <c r="AU108" s="135" t="s">
        <v>83</v>
      </c>
      <c r="AY108" s="14" t="s">
        <v>123</v>
      </c>
      <c r="BE108" s="136">
        <f>IF(N108="základní",J108,0)</f>
        <v>0</v>
      </c>
      <c r="BF108" s="136">
        <f>IF(N108="snížená",J108,0)</f>
        <v>0</v>
      </c>
      <c r="BG108" s="136">
        <f>IF(N108="zákl. přenesená",J108,0)</f>
        <v>0</v>
      </c>
      <c r="BH108" s="136">
        <f>IF(N108="sníž. přenesená",J108,0)</f>
        <v>0</v>
      </c>
      <c r="BI108" s="136">
        <f>IF(N108="nulová",J108,0)</f>
        <v>0</v>
      </c>
      <c r="BJ108" s="14" t="s">
        <v>81</v>
      </c>
      <c r="BK108" s="136">
        <f>ROUND(I108*H108,2)</f>
        <v>0</v>
      </c>
      <c r="BL108" s="14" t="s">
        <v>145</v>
      </c>
      <c r="BM108" s="135" t="s">
        <v>193</v>
      </c>
    </row>
    <row r="109" spans="2:65" s="1" customFormat="1" ht="24.2" customHeight="1">
      <c r="B109" s="29"/>
      <c r="C109" s="124" t="s">
        <v>194</v>
      </c>
      <c r="D109" s="124" t="s">
        <v>126</v>
      </c>
      <c r="E109" s="125" t="s">
        <v>195</v>
      </c>
      <c r="F109" s="126" t="s">
        <v>196</v>
      </c>
      <c r="G109" s="127" t="s">
        <v>183</v>
      </c>
      <c r="H109" s="128">
        <v>1000</v>
      </c>
      <c r="I109" s="129"/>
      <c r="J109" s="130">
        <f>ROUND(I109*H109,2)</f>
        <v>0</v>
      </c>
      <c r="K109" s="126" t="s">
        <v>130</v>
      </c>
      <c r="L109" s="29"/>
      <c r="M109" s="131" t="s">
        <v>19</v>
      </c>
      <c r="N109" s="132" t="s">
        <v>44</v>
      </c>
      <c r="P109" s="133">
        <f>O109*H109</f>
        <v>0</v>
      </c>
      <c r="Q109" s="133">
        <v>0</v>
      </c>
      <c r="R109" s="133">
        <f>Q109*H109</f>
        <v>0</v>
      </c>
      <c r="S109" s="133">
        <v>0</v>
      </c>
      <c r="T109" s="134">
        <f>S109*H109</f>
        <v>0</v>
      </c>
      <c r="AR109" s="135" t="s">
        <v>131</v>
      </c>
      <c r="AT109" s="135" t="s">
        <v>126</v>
      </c>
      <c r="AU109" s="135" t="s">
        <v>83</v>
      </c>
      <c r="AY109" s="14" t="s">
        <v>123</v>
      </c>
      <c r="BE109" s="136">
        <f>IF(N109="základní",J109,0)</f>
        <v>0</v>
      </c>
      <c r="BF109" s="136">
        <f>IF(N109="snížená",J109,0)</f>
        <v>0</v>
      </c>
      <c r="BG109" s="136">
        <f>IF(N109="zákl. přenesená",J109,0)</f>
        <v>0</v>
      </c>
      <c r="BH109" s="136">
        <f>IF(N109="sníž. přenesená",J109,0)</f>
        <v>0</v>
      </c>
      <c r="BI109" s="136">
        <f>IF(N109="nulová",J109,0)</f>
        <v>0</v>
      </c>
      <c r="BJ109" s="14" t="s">
        <v>81</v>
      </c>
      <c r="BK109" s="136">
        <f>ROUND(I109*H109,2)</f>
        <v>0</v>
      </c>
      <c r="BL109" s="14" t="s">
        <v>131</v>
      </c>
      <c r="BM109" s="135" t="s">
        <v>197</v>
      </c>
    </row>
    <row r="110" spans="2:65" s="1" customFormat="1" ht="19.5">
      <c r="B110" s="29"/>
      <c r="D110" s="137" t="s">
        <v>133</v>
      </c>
      <c r="F110" s="138" t="s">
        <v>198</v>
      </c>
      <c r="I110" s="139"/>
      <c r="L110" s="29"/>
      <c r="M110" s="140"/>
      <c r="T110" s="50"/>
      <c r="AT110" s="14" t="s">
        <v>133</v>
      </c>
      <c r="AU110" s="14" t="s">
        <v>83</v>
      </c>
    </row>
    <row r="111" spans="2:65" s="11" customFormat="1" ht="22.9" customHeight="1">
      <c r="B111" s="112"/>
      <c r="D111" s="113" t="s">
        <v>72</v>
      </c>
      <c r="E111" s="122" t="s">
        <v>199</v>
      </c>
      <c r="F111" s="122" t="s">
        <v>200</v>
      </c>
      <c r="I111" s="115"/>
      <c r="J111" s="123">
        <f>BK111</f>
        <v>0</v>
      </c>
      <c r="L111" s="112"/>
      <c r="M111" s="117"/>
      <c r="P111" s="118">
        <f>SUM(P112:P133)</f>
        <v>0</v>
      </c>
      <c r="R111" s="118">
        <f>SUM(R112:R133)</f>
        <v>0</v>
      </c>
      <c r="T111" s="119">
        <f>SUM(T112:T133)</f>
        <v>0</v>
      </c>
      <c r="AR111" s="113" t="s">
        <v>81</v>
      </c>
      <c r="AT111" s="120" t="s">
        <v>72</v>
      </c>
      <c r="AU111" s="120" t="s">
        <v>81</v>
      </c>
      <c r="AY111" s="113" t="s">
        <v>123</v>
      </c>
      <c r="BK111" s="121">
        <f>SUM(BK112:BK133)</f>
        <v>0</v>
      </c>
    </row>
    <row r="112" spans="2:65" s="1" customFormat="1" ht="21.75" customHeight="1">
      <c r="B112" s="29"/>
      <c r="C112" s="124" t="s">
        <v>201</v>
      </c>
      <c r="D112" s="124" t="s">
        <v>126</v>
      </c>
      <c r="E112" s="125" t="s">
        <v>202</v>
      </c>
      <c r="F112" s="126" t="s">
        <v>203</v>
      </c>
      <c r="G112" s="127" t="s">
        <v>129</v>
      </c>
      <c r="H112" s="128">
        <v>134</v>
      </c>
      <c r="I112" s="129"/>
      <c r="J112" s="130">
        <f>ROUND(I112*H112,2)</f>
        <v>0</v>
      </c>
      <c r="K112" s="126" t="s">
        <v>130</v>
      </c>
      <c r="L112" s="29"/>
      <c r="M112" s="131" t="s">
        <v>19</v>
      </c>
      <c r="N112" s="132" t="s">
        <v>44</v>
      </c>
      <c r="P112" s="133">
        <f>O112*H112</f>
        <v>0</v>
      </c>
      <c r="Q112" s="133">
        <v>0</v>
      </c>
      <c r="R112" s="133">
        <f>Q112*H112</f>
        <v>0</v>
      </c>
      <c r="S112" s="133">
        <v>0</v>
      </c>
      <c r="T112" s="134">
        <f>S112*H112</f>
        <v>0</v>
      </c>
      <c r="AR112" s="135" t="s">
        <v>145</v>
      </c>
      <c r="AT112" s="135" t="s">
        <v>126</v>
      </c>
      <c r="AU112" s="135" t="s">
        <v>83</v>
      </c>
      <c r="AY112" s="14" t="s">
        <v>123</v>
      </c>
      <c r="BE112" s="136">
        <f>IF(N112="základní",J112,0)</f>
        <v>0</v>
      </c>
      <c r="BF112" s="136">
        <f>IF(N112="snížená",J112,0)</f>
        <v>0</v>
      </c>
      <c r="BG112" s="136">
        <f>IF(N112="zákl. přenesená",J112,0)</f>
        <v>0</v>
      </c>
      <c r="BH112" s="136">
        <f>IF(N112="sníž. přenesená",J112,0)</f>
        <v>0</v>
      </c>
      <c r="BI112" s="136">
        <f>IF(N112="nulová",J112,0)</f>
        <v>0</v>
      </c>
      <c r="BJ112" s="14" t="s">
        <v>81</v>
      </c>
      <c r="BK112" s="136">
        <f>ROUND(I112*H112,2)</f>
        <v>0</v>
      </c>
      <c r="BL112" s="14" t="s">
        <v>145</v>
      </c>
      <c r="BM112" s="135" t="s">
        <v>204</v>
      </c>
    </row>
    <row r="113" spans="2:65" s="1" customFormat="1" ht="19.5">
      <c r="B113" s="29"/>
      <c r="D113" s="137" t="s">
        <v>133</v>
      </c>
      <c r="F113" s="138" t="s">
        <v>205</v>
      </c>
      <c r="I113" s="139"/>
      <c r="L113" s="29"/>
      <c r="M113" s="140"/>
      <c r="T113" s="50"/>
      <c r="AT113" s="14" t="s">
        <v>133</v>
      </c>
      <c r="AU113" s="14" t="s">
        <v>83</v>
      </c>
    </row>
    <row r="114" spans="2:65" s="1" customFormat="1" ht="16.5" customHeight="1">
      <c r="B114" s="29"/>
      <c r="C114" s="141" t="s">
        <v>206</v>
      </c>
      <c r="D114" s="141" t="s">
        <v>135</v>
      </c>
      <c r="E114" s="142" t="s">
        <v>207</v>
      </c>
      <c r="F114" s="143" t="s">
        <v>208</v>
      </c>
      <c r="G114" s="144" t="s">
        <v>129</v>
      </c>
      <c r="H114" s="145">
        <v>124</v>
      </c>
      <c r="I114" s="146"/>
      <c r="J114" s="147">
        <f>ROUND(I114*H114,2)</f>
        <v>0</v>
      </c>
      <c r="K114" s="143" t="s">
        <v>130</v>
      </c>
      <c r="L114" s="148"/>
      <c r="M114" s="149" t="s">
        <v>19</v>
      </c>
      <c r="N114" s="150" t="s">
        <v>44</v>
      </c>
      <c r="P114" s="133">
        <f>O114*H114</f>
        <v>0</v>
      </c>
      <c r="Q114" s="133">
        <v>0</v>
      </c>
      <c r="R114" s="133">
        <f>Q114*H114</f>
        <v>0</v>
      </c>
      <c r="S114" s="133">
        <v>0</v>
      </c>
      <c r="T114" s="134">
        <f>S114*H114</f>
        <v>0</v>
      </c>
      <c r="AR114" s="135" t="s">
        <v>161</v>
      </c>
      <c r="AT114" s="135" t="s">
        <v>135</v>
      </c>
      <c r="AU114" s="135" t="s">
        <v>83</v>
      </c>
      <c r="AY114" s="14" t="s">
        <v>123</v>
      </c>
      <c r="BE114" s="136">
        <f>IF(N114="základní",J114,0)</f>
        <v>0</v>
      </c>
      <c r="BF114" s="136">
        <f>IF(N114="snížená",J114,0)</f>
        <v>0</v>
      </c>
      <c r="BG114" s="136">
        <f>IF(N114="zákl. přenesená",J114,0)</f>
        <v>0</v>
      </c>
      <c r="BH114" s="136">
        <f>IF(N114="sníž. přenesená",J114,0)</f>
        <v>0</v>
      </c>
      <c r="BI114" s="136">
        <f>IF(N114="nulová",J114,0)</f>
        <v>0</v>
      </c>
      <c r="BJ114" s="14" t="s">
        <v>81</v>
      </c>
      <c r="BK114" s="136">
        <f>ROUND(I114*H114,2)</f>
        <v>0</v>
      </c>
      <c r="BL114" s="14" t="s">
        <v>145</v>
      </c>
      <c r="BM114" s="135" t="s">
        <v>209</v>
      </c>
    </row>
    <row r="115" spans="2:65" s="1" customFormat="1" ht="16.5" customHeight="1">
      <c r="B115" s="29"/>
      <c r="C115" s="141" t="s">
        <v>210</v>
      </c>
      <c r="D115" s="141" t="s">
        <v>135</v>
      </c>
      <c r="E115" s="142" t="s">
        <v>211</v>
      </c>
      <c r="F115" s="143" t="s">
        <v>212</v>
      </c>
      <c r="G115" s="144" t="s">
        <v>129</v>
      </c>
      <c r="H115" s="145">
        <v>6</v>
      </c>
      <c r="I115" s="146"/>
      <c r="J115" s="147">
        <f>ROUND(I115*H115,2)</f>
        <v>0</v>
      </c>
      <c r="K115" s="143" t="s">
        <v>130</v>
      </c>
      <c r="L115" s="148"/>
      <c r="M115" s="149" t="s">
        <v>19</v>
      </c>
      <c r="N115" s="150" t="s">
        <v>44</v>
      </c>
      <c r="P115" s="133">
        <f>O115*H115</f>
        <v>0</v>
      </c>
      <c r="Q115" s="133">
        <v>0</v>
      </c>
      <c r="R115" s="133">
        <f>Q115*H115</f>
        <v>0</v>
      </c>
      <c r="S115" s="133">
        <v>0</v>
      </c>
      <c r="T115" s="134">
        <f>S115*H115</f>
        <v>0</v>
      </c>
      <c r="AR115" s="135" t="s">
        <v>161</v>
      </c>
      <c r="AT115" s="135" t="s">
        <v>135</v>
      </c>
      <c r="AU115" s="135" t="s">
        <v>83</v>
      </c>
      <c r="AY115" s="14" t="s">
        <v>123</v>
      </c>
      <c r="BE115" s="136">
        <f>IF(N115="základní",J115,0)</f>
        <v>0</v>
      </c>
      <c r="BF115" s="136">
        <f>IF(N115="snížená",J115,0)</f>
        <v>0</v>
      </c>
      <c r="BG115" s="136">
        <f>IF(N115="zákl. přenesená",J115,0)</f>
        <v>0</v>
      </c>
      <c r="BH115" s="136">
        <f>IF(N115="sníž. přenesená",J115,0)</f>
        <v>0</v>
      </c>
      <c r="BI115" s="136">
        <f>IF(N115="nulová",J115,0)</f>
        <v>0</v>
      </c>
      <c r="BJ115" s="14" t="s">
        <v>81</v>
      </c>
      <c r="BK115" s="136">
        <f>ROUND(I115*H115,2)</f>
        <v>0</v>
      </c>
      <c r="BL115" s="14" t="s">
        <v>145</v>
      </c>
      <c r="BM115" s="135" t="s">
        <v>213</v>
      </c>
    </row>
    <row r="116" spans="2:65" s="1" customFormat="1" ht="16.5" customHeight="1">
      <c r="B116" s="29"/>
      <c r="C116" s="141" t="s">
        <v>214</v>
      </c>
      <c r="D116" s="141" t="s">
        <v>135</v>
      </c>
      <c r="E116" s="142" t="s">
        <v>215</v>
      </c>
      <c r="F116" s="143" t="s">
        <v>216</v>
      </c>
      <c r="G116" s="144" t="s">
        <v>129</v>
      </c>
      <c r="H116" s="145">
        <v>4</v>
      </c>
      <c r="I116" s="146"/>
      <c r="J116" s="147">
        <f>ROUND(I116*H116,2)</f>
        <v>0</v>
      </c>
      <c r="K116" s="143" t="s">
        <v>130</v>
      </c>
      <c r="L116" s="148"/>
      <c r="M116" s="149" t="s">
        <v>19</v>
      </c>
      <c r="N116" s="150" t="s">
        <v>44</v>
      </c>
      <c r="P116" s="133">
        <f>O116*H116</f>
        <v>0</v>
      </c>
      <c r="Q116" s="133">
        <v>0</v>
      </c>
      <c r="R116" s="133">
        <f>Q116*H116</f>
        <v>0</v>
      </c>
      <c r="S116" s="133">
        <v>0</v>
      </c>
      <c r="T116" s="134">
        <f>S116*H116</f>
        <v>0</v>
      </c>
      <c r="AR116" s="135" t="s">
        <v>161</v>
      </c>
      <c r="AT116" s="135" t="s">
        <v>135</v>
      </c>
      <c r="AU116" s="135" t="s">
        <v>83</v>
      </c>
      <c r="AY116" s="14" t="s">
        <v>123</v>
      </c>
      <c r="BE116" s="136">
        <f>IF(N116="základní",J116,0)</f>
        <v>0</v>
      </c>
      <c r="BF116" s="136">
        <f>IF(N116="snížená",J116,0)</f>
        <v>0</v>
      </c>
      <c r="BG116" s="136">
        <f>IF(N116="zákl. přenesená",J116,0)</f>
        <v>0</v>
      </c>
      <c r="BH116" s="136">
        <f>IF(N116="sníž. přenesená",J116,0)</f>
        <v>0</v>
      </c>
      <c r="BI116" s="136">
        <f>IF(N116="nulová",J116,0)</f>
        <v>0</v>
      </c>
      <c r="BJ116" s="14" t="s">
        <v>81</v>
      </c>
      <c r="BK116" s="136">
        <f>ROUND(I116*H116,2)</f>
        <v>0</v>
      </c>
      <c r="BL116" s="14" t="s">
        <v>145</v>
      </c>
      <c r="BM116" s="135" t="s">
        <v>217</v>
      </c>
    </row>
    <row r="117" spans="2:65" s="1" customFormat="1" ht="21.75" customHeight="1">
      <c r="B117" s="29"/>
      <c r="C117" s="124" t="s">
        <v>7</v>
      </c>
      <c r="D117" s="124" t="s">
        <v>126</v>
      </c>
      <c r="E117" s="125" t="s">
        <v>218</v>
      </c>
      <c r="F117" s="126" t="s">
        <v>219</v>
      </c>
      <c r="G117" s="127" t="s">
        <v>129</v>
      </c>
      <c r="H117" s="128">
        <v>66</v>
      </c>
      <c r="I117" s="129"/>
      <c r="J117" s="130">
        <f>ROUND(I117*H117,2)</f>
        <v>0</v>
      </c>
      <c r="K117" s="126" t="s">
        <v>130</v>
      </c>
      <c r="L117" s="29"/>
      <c r="M117" s="131" t="s">
        <v>19</v>
      </c>
      <c r="N117" s="132" t="s">
        <v>44</v>
      </c>
      <c r="P117" s="133">
        <f>O117*H117</f>
        <v>0</v>
      </c>
      <c r="Q117" s="133">
        <v>0</v>
      </c>
      <c r="R117" s="133">
        <f>Q117*H117</f>
        <v>0</v>
      </c>
      <c r="S117" s="133">
        <v>0</v>
      </c>
      <c r="T117" s="134">
        <f>S117*H117</f>
        <v>0</v>
      </c>
      <c r="AR117" s="135" t="s">
        <v>131</v>
      </c>
      <c r="AT117" s="135" t="s">
        <v>126</v>
      </c>
      <c r="AU117" s="135" t="s">
        <v>83</v>
      </c>
      <c r="AY117" s="14" t="s">
        <v>123</v>
      </c>
      <c r="BE117" s="136">
        <f>IF(N117="základní",J117,0)</f>
        <v>0</v>
      </c>
      <c r="BF117" s="136">
        <f>IF(N117="snížená",J117,0)</f>
        <v>0</v>
      </c>
      <c r="BG117" s="136">
        <f>IF(N117="zákl. přenesená",J117,0)</f>
        <v>0</v>
      </c>
      <c r="BH117" s="136">
        <f>IF(N117="sníž. přenesená",J117,0)</f>
        <v>0</v>
      </c>
      <c r="BI117" s="136">
        <f>IF(N117="nulová",J117,0)</f>
        <v>0</v>
      </c>
      <c r="BJ117" s="14" t="s">
        <v>81</v>
      </c>
      <c r="BK117" s="136">
        <f>ROUND(I117*H117,2)</f>
        <v>0</v>
      </c>
      <c r="BL117" s="14" t="s">
        <v>131</v>
      </c>
      <c r="BM117" s="135" t="s">
        <v>220</v>
      </c>
    </row>
    <row r="118" spans="2:65" s="1" customFormat="1" ht="19.5">
      <c r="B118" s="29"/>
      <c r="D118" s="137" t="s">
        <v>133</v>
      </c>
      <c r="F118" s="138" t="s">
        <v>205</v>
      </c>
      <c r="I118" s="139"/>
      <c r="L118" s="29"/>
      <c r="M118" s="140"/>
      <c r="T118" s="50"/>
      <c r="AT118" s="14" t="s">
        <v>133</v>
      </c>
      <c r="AU118" s="14" t="s">
        <v>83</v>
      </c>
    </row>
    <row r="119" spans="2:65" s="1" customFormat="1" ht="16.5" customHeight="1">
      <c r="B119" s="29"/>
      <c r="C119" s="141" t="s">
        <v>221</v>
      </c>
      <c r="D119" s="141" t="s">
        <v>135</v>
      </c>
      <c r="E119" s="142" t="s">
        <v>222</v>
      </c>
      <c r="F119" s="143" t="s">
        <v>223</v>
      </c>
      <c r="G119" s="144" t="s">
        <v>129</v>
      </c>
      <c r="H119" s="145">
        <v>62</v>
      </c>
      <c r="I119" s="146"/>
      <c r="J119" s="147">
        <f>ROUND(I119*H119,2)</f>
        <v>0</v>
      </c>
      <c r="K119" s="143" t="s">
        <v>130</v>
      </c>
      <c r="L119" s="148"/>
      <c r="M119" s="149" t="s">
        <v>19</v>
      </c>
      <c r="N119" s="150" t="s">
        <v>44</v>
      </c>
      <c r="P119" s="133">
        <f>O119*H119</f>
        <v>0</v>
      </c>
      <c r="Q119" s="133">
        <v>0</v>
      </c>
      <c r="R119" s="133">
        <f>Q119*H119</f>
        <v>0</v>
      </c>
      <c r="S119" s="133">
        <v>0</v>
      </c>
      <c r="T119" s="134">
        <f>S119*H119</f>
        <v>0</v>
      </c>
      <c r="AR119" s="135" t="s">
        <v>131</v>
      </c>
      <c r="AT119" s="135" t="s">
        <v>135</v>
      </c>
      <c r="AU119" s="135" t="s">
        <v>83</v>
      </c>
      <c r="AY119" s="14" t="s">
        <v>123</v>
      </c>
      <c r="BE119" s="136">
        <f>IF(N119="základní",J119,0)</f>
        <v>0</v>
      </c>
      <c r="BF119" s="136">
        <f>IF(N119="snížená",J119,0)</f>
        <v>0</v>
      </c>
      <c r="BG119" s="136">
        <f>IF(N119="zákl. přenesená",J119,0)</f>
        <v>0</v>
      </c>
      <c r="BH119" s="136">
        <f>IF(N119="sníž. přenesená",J119,0)</f>
        <v>0</v>
      </c>
      <c r="BI119" s="136">
        <f>IF(N119="nulová",J119,0)</f>
        <v>0</v>
      </c>
      <c r="BJ119" s="14" t="s">
        <v>81</v>
      </c>
      <c r="BK119" s="136">
        <f>ROUND(I119*H119,2)</f>
        <v>0</v>
      </c>
      <c r="BL119" s="14" t="s">
        <v>131</v>
      </c>
      <c r="BM119" s="135" t="s">
        <v>224</v>
      </c>
    </row>
    <row r="120" spans="2:65" s="1" customFormat="1" ht="16.5" customHeight="1">
      <c r="B120" s="29"/>
      <c r="C120" s="141" t="s">
        <v>225</v>
      </c>
      <c r="D120" s="141" t="s">
        <v>135</v>
      </c>
      <c r="E120" s="142" t="s">
        <v>226</v>
      </c>
      <c r="F120" s="143" t="s">
        <v>227</v>
      </c>
      <c r="G120" s="144" t="s">
        <v>129</v>
      </c>
      <c r="H120" s="145">
        <v>1</v>
      </c>
      <c r="I120" s="146"/>
      <c r="J120" s="147">
        <f>ROUND(I120*H120,2)</f>
        <v>0</v>
      </c>
      <c r="K120" s="143" t="s">
        <v>130</v>
      </c>
      <c r="L120" s="148"/>
      <c r="M120" s="149" t="s">
        <v>19</v>
      </c>
      <c r="N120" s="150" t="s">
        <v>44</v>
      </c>
      <c r="P120" s="133">
        <f>O120*H120</f>
        <v>0</v>
      </c>
      <c r="Q120" s="133">
        <v>0</v>
      </c>
      <c r="R120" s="133">
        <f>Q120*H120</f>
        <v>0</v>
      </c>
      <c r="S120" s="133">
        <v>0</v>
      </c>
      <c r="T120" s="134">
        <f>S120*H120</f>
        <v>0</v>
      </c>
      <c r="AR120" s="135" t="s">
        <v>131</v>
      </c>
      <c r="AT120" s="135" t="s">
        <v>135</v>
      </c>
      <c r="AU120" s="135" t="s">
        <v>83</v>
      </c>
      <c r="AY120" s="14" t="s">
        <v>123</v>
      </c>
      <c r="BE120" s="136">
        <f>IF(N120="základní",J120,0)</f>
        <v>0</v>
      </c>
      <c r="BF120" s="136">
        <f>IF(N120="snížená",J120,0)</f>
        <v>0</v>
      </c>
      <c r="BG120" s="136">
        <f>IF(N120="zákl. přenesená",J120,0)</f>
        <v>0</v>
      </c>
      <c r="BH120" s="136">
        <f>IF(N120="sníž. přenesená",J120,0)</f>
        <v>0</v>
      </c>
      <c r="BI120" s="136">
        <f>IF(N120="nulová",J120,0)</f>
        <v>0</v>
      </c>
      <c r="BJ120" s="14" t="s">
        <v>81</v>
      </c>
      <c r="BK120" s="136">
        <f>ROUND(I120*H120,2)</f>
        <v>0</v>
      </c>
      <c r="BL120" s="14" t="s">
        <v>131</v>
      </c>
      <c r="BM120" s="135" t="s">
        <v>228</v>
      </c>
    </row>
    <row r="121" spans="2:65" s="1" customFormat="1" ht="16.5" customHeight="1">
      <c r="B121" s="29"/>
      <c r="C121" s="141" t="s">
        <v>229</v>
      </c>
      <c r="D121" s="141" t="s">
        <v>135</v>
      </c>
      <c r="E121" s="142" t="s">
        <v>230</v>
      </c>
      <c r="F121" s="143" t="s">
        <v>231</v>
      </c>
      <c r="G121" s="144" t="s">
        <v>129</v>
      </c>
      <c r="H121" s="145">
        <v>3</v>
      </c>
      <c r="I121" s="146"/>
      <c r="J121" s="147">
        <f>ROUND(I121*H121,2)</f>
        <v>0</v>
      </c>
      <c r="K121" s="143" t="s">
        <v>130</v>
      </c>
      <c r="L121" s="148"/>
      <c r="M121" s="149" t="s">
        <v>19</v>
      </c>
      <c r="N121" s="150" t="s">
        <v>44</v>
      </c>
      <c r="P121" s="133">
        <f>O121*H121</f>
        <v>0</v>
      </c>
      <c r="Q121" s="133">
        <v>0</v>
      </c>
      <c r="R121" s="133">
        <f>Q121*H121</f>
        <v>0</v>
      </c>
      <c r="S121" s="133">
        <v>0</v>
      </c>
      <c r="T121" s="134">
        <f>S121*H121</f>
        <v>0</v>
      </c>
      <c r="AR121" s="135" t="s">
        <v>131</v>
      </c>
      <c r="AT121" s="135" t="s">
        <v>135</v>
      </c>
      <c r="AU121" s="135" t="s">
        <v>83</v>
      </c>
      <c r="AY121" s="14" t="s">
        <v>123</v>
      </c>
      <c r="BE121" s="136">
        <f>IF(N121="základní",J121,0)</f>
        <v>0</v>
      </c>
      <c r="BF121" s="136">
        <f>IF(N121="snížená",J121,0)</f>
        <v>0</v>
      </c>
      <c r="BG121" s="136">
        <f>IF(N121="zákl. přenesená",J121,0)</f>
        <v>0</v>
      </c>
      <c r="BH121" s="136">
        <f>IF(N121="sníž. přenesená",J121,0)</f>
        <v>0</v>
      </c>
      <c r="BI121" s="136">
        <f>IF(N121="nulová",J121,0)</f>
        <v>0</v>
      </c>
      <c r="BJ121" s="14" t="s">
        <v>81</v>
      </c>
      <c r="BK121" s="136">
        <f>ROUND(I121*H121,2)</f>
        <v>0</v>
      </c>
      <c r="BL121" s="14" t="s">
        <v>131</v>
      </c>
      <c r="BM121" s="135" t="s">
        <v>232</v>
      </c>
    </row>
    <row r="122" spans="2:65" s="1" customFormat="1" ht="33" customHeight="1">
      <c r="B122" s="29"/>
      <c r="C122" s="124" t="s">
        <v>233</v>
      </c>
      <c r="D122" s="124" t="s">
        <v>126</v>
      </c>
      <c r="E122" s="125" t="s">
        <v>234</v>
      </c>
      <c r="F122" s="126" t="s">
        <v>235</v>
      </c>
      <c r="G122" s="127" t="s">
        <v>129</v>
      </c>
      <c r="H122" s="128">
        <v>200</v>
      </c>
      <c r="I122" s="129"/>
      <c r="J122" s="130">
        <f>ROUND(I122*H122,2)</f>
        <v>0</v>
      </c>
      <c r="K122" s="126" t="s">
        <v>130</v>
      </c>
      <c r="L122" s="29"/>
      <c r="M122" s="131" t="s">
        <v>19</v>
      </c>
      <c r="N122" s="132" t="s">
        <v>44</v>
      </c>
      <c r="P122" s="133">
        <f>O122*H122</f>
        <v>0</v>
      </c>
      <c r="Q122" s="133">
        <v>0</v>
      </c>
      <c r="R122" s="133">
        <f>Q122*H122</f>
        <v>0</v>
      </c>
      <c r="S122" s="133">
        <v>0</v>
      </c>
      <c r="T122" s="134">
        <f>S122*H122</f>
        <v>0</v>
      </c>
      <c r="AR122" s="135" t="s">
        <v>145</v>
      </c>
      <c r="AT122" s="135" t="s">
        <v>126</v>
      </c>
      <c r="AU122" s="135" t="s">
        <v>83</v>
      </c>
      <c r="AY122" s="14" t="s">
        <v>123</v>
      </c>
      <c r="BE122" s="136">
        <f>IF(N122="základní",J122,0)</f>
        <v>0</v>
      </c>
      <c r="BF122" s="136">
        <f>IF(N122="snížená",J122,0)</f>
        <v>0</v>
      </c>
      <c r="BG122" s="136">
        <f>IF(N122="zákl. přenesená",J122,0)</f>
        <v>0</v>
      </c>
      <c r="BH122" s="136">
        <f>IF(N122="sníž. přenesená",J122,0)</f>
        <v>0</v>
      </c>
      <c r="BI122" s="136">
        <f>IF(N122="nulová",J122,0)</f>
        <v>0</v>
      </c>
      <c r="BJ122" s="14" t="s">
        <v>81</v>
      </c>
      <c r="BK122" s="136">
        <f>ROUND(I122*H122,2)</f>
        <v>0</v>
      </c>
      <c r="BL122" s="14" t="s">
        <v>145</v>
      </c>
      <c r="BM122" s="135" t="s">
        <v>236</v>
      </c>
    </row>
    <row r="123" spans="2:65" s="1" customFormat="1" ht="19.5">
      <c r="B123" s="29"/>
      <c r="D123" s="137" t="s">
        <v>133</v>
      </c>
      <c r="F123" s="138" t="s">
        <v>237</v>
      </c>
      <c r="I123" s="139"/>
      <c r="L123" s="29"/>
      <c r="M123" s="140"/>
      <c r="T123" s="50"/>
      <c r="AT123" s="14" t="s">
        <v>133</v>
      </c>
      <c r="AU123" s="14" t="s">
        <v>83</v>
      </c>
    </row>
    <row r="124" spans="2:65" s="1" customFormat="1" ht="16.5" customHeight="1">
      <c r="B124" s="29"/>
      <c r="C124" s="124" t="s">
        <v>238</v>
      </c>
      <c r="D124" s="124" t="s">
        <v>126</v>
      </c>
      <c r="E124" s="125" t="s">
        <v>239</v>
      </c>
      <c r="F124" s="126" t="s">
        <v>240</v>
      </c>
      <c r="G124" s="127" t="s">
        <v>129</v>
      </c>
      <c r="H124" s="128">
        <v>10</v>
      </c>
      <c r="I124" s="129"/>
      <c r="J124" s="130">
        <f t="shared" ref="J124:J132" si="10">ROUND(I124*H124,2)</f>
        <v>0</v>
      </c>
      <c r="K124" s="126" t="s">
        <v>130</v>
      </c>
      <c r="L124" s="29"/>
      <c r="M124" s="131" t="s">
        <v>19</v>
      </c>
      <c r="N124" s="132" t="s">
        <v>44</v>
      </c>
      <c r="P124" s="133">
        <f t="shared" ref="P124:P132" si="11">O124*H124</f>
        <v>0</v>
      </c>
      <c r="Q124" s="133">
        <v>0</v>
      </c>
      <c r="R124" s="133">
        <f t="shared" ref="R124:R132" si="12">Q124*H124</f>
        <v>0</v>
      </c>
      <c r="S124" s="133">
        <v>0</v>
      </c>
      <c r="T124" s="134">
        <f t="shared" ref="T124:T132" si="13">S124*H124</f>
        <v>0</v>
      </c>
      <c r="AR124" s="135" t="s">
        <v>131</v>
      </c>
      <c r="AT124" s="135" t="s">
        <v>126</v>
      </c>
      <c r="AU124" s="135" t="s">
        <v>83</v>
      </c>
      <c r="AY124" s="14" t="s">
        <v>123</v>
      </c>
      <c r="BE124" s="136">
        <f t="shared" ref="BE124:BE132" si="14">IF(N124="základní",J124,0)</f>
        <v>0</v>
      </c>
      <c r="BF124" s="136">
        <f t="shared" ref="BF124:BF132" si="15">IF(N124="snížená",J124,0)</f>
        <v>0</v>
      </c>
      <c r="BG124" s="136">
        <f t="shared" ref="BG124:BG132" si="16">IF(N124="zákl. přenesená",J124,0)</f>
        <v>0</v>
      </c>
      <c r="BH124" s="136">
        <f t="shared" ref="BH124:BH132" si="17">IF(N124="sníž. přenesená",J124,0)</f>
        <v>0</v>
      </c>
      <c r="BI124" s="136">
        <f t="shared" ref="BI124:BI132" si="18">IF(N124="nulová",J124,0)</f>
        <v>0</v>
      </c>
      <c r="BJ124" s="14" t="s">
        <v>81</v>
      </c>
      <c r="BK124" s="136">
        <f t="shared" ref="BK124:BK132" si="19">ROUND(I124*H124,2)</f>
        <v>0</v>
      </c>
      <c r="BL124" s="14" t="s">
        <v>131</v>
      </c>
      <c r="BM124" s="135" t="s">
        <v>241</v>
      </c>
    </row>
    <row r="125" spans="2:65" s="1" customFormat="1" ht="16.5" customHeight="1">
      <c r="B125" s="29"/>
      <c r="C125" s="141" t="s">
        <v>242</v>
      </c>
      <c r="D125" s="141" t="s">
        <v>135</v>
      </c>
      <c r="E125" s="142" t="s">
        <v>243</v>
      </c>
      <c r="F125" s="143" t="s">
        <v>244</v>
      </c>
      <c r="G125" s="144" t="s">
        <v>245</v>
      </c>
      <c r="H125" s="145">
        <v>66.599999999999994</v>
      </c>
      <c r="I125" s="146"/>
      <c r="J125" s="147">
        <f t="shared" si="10"/>
        <v>0</v>
      </c>
      <c r="K125" s="143" t="s">
        <v>130</v>
      </c>
      <c r="L125" s="148"/>
      <c r="M125" s="149" t="s">
        <v>19</v>
      </c>
      <c r="N125" s="150" t="s">
        <v>44</v>
      </c>
      <c r="P125" s="133">
        <f t="shared" si="11"/>
        <v>0</v>
      </c>
      <c r="Q125" s="133">
        <v>0</v>
      </c>
      <c r="R125" s="133">
        <f t="shared" si="12"/>
        <v>0</v>
      </c>
      <c r="S125" s="133">
        <v>0</v>
      </c>
      <c r="T125" s="134">
        <f t="shared" si="13"/>
        <v>0</v>
      </c>
      <c r="AR125" s="135" t="s">
        <v>131</v>
      </c>
      <c r="AT125" s="135" t="s">
        <v>135</v>
      </c>
      <c r="AU125" s="135" t="s">
        <v>83</v>
      </c>
      <c r="AY125" s="14" t="s">
        <v>123</v>
      </c>
      <c r="BE125" s="136">
        <f t="shared" si="14"/>
        <v>0</v>
      </c>
      <c r="BF125" s="136">
        <f t="shared" si="15"/>
        <v>0</v>
      </c>
      <c r="BG125" s="136">
        <f t="shared" si="16"/>
        <v>0</v>
      </c>
      <c r="BH125" s="136">
        <f t="shared" si="17"/>
        <v>0</v>
      </c>
      <c r="BI125" s="136">
        <f t="shared" si="18"/>
        <v>0</v>
      </c>
      <c r="BJ125" s="14" t="s">
        <v>81</v>
      </c>
      <c r="BK125" s="136">
        <f t="shared" si="19"/>
        <v>0</v>
      </c>
      <c r="BL125" s="14" t="s">
        <v>131</v>
      </c>
      <c r="BM125" s="135" t="s">
        <v>246</v>
      </c>
    </row>
    <row r="126" spans="2:65" s="1" customFormat="1" ht="16.5" customHeight="1">
      <c r="B126" s="29"/>
      <c r="C126" s="141" t="s">
        <v>247</v>
      </c>
      <c r="D126" s="141" t="s">
        <v>135</v>
      </c>
      <c r="E126" s="142" t="s">
        <v>248</v>
      </c>
      <c r="F126" s="143" t="s">
        <v>249</v>
      </c>
      <c r="G126" s="144" t="s">
        <v>245</v>
      </c>
      <c r="H126" s="145">
        <v>11.45</v>
      </c>
      <c r="I126" s="146"/>
      <c r="J126" s="147">
        <f t="shared" si="10"/>
        <v>0</v>
      </c>
      <c r="K126" s="143" t="s">
        <v>130</v>
      </c>
      <c r="L126" s="148"/>
      <c r="M126" s="149" t="s">
        <v>19</v>
      </c>
      <c r="N126" s="150" t="s">
        <v>44</v>
      </c>
      <c r="P126" s="133">
        <f t="shared" si="11"/>
        <v>0</v>
      </c>
      <c r="Q126" s="133">
        <v>0</v>
      </c>
      <c r="R126" s="133">
        <f t="shared" si="12"/>
        <v>0</v>
      </c>
      <c r="S126" s="133">
        <v>0</v>
      </c>
      <c r="T126" s="134">
        <f t="shared" si="13"/>
        <v>0</v>
      </c>
      <c r="AR126" s="135" t="s">
        <v>131</v>
      </c>
      <c r="AT126" s="135" t="s">
        <v>135</v>
      </c>
      <c r="AU126" s="135" t="s">
        <v>83</v>
      </c>
      <c r="AY126" s="14" t="s">
        <v>123</v>
      </c>
      <c r="BE126" s="136">
        <f t="shared" si="14"/>
        <v>0</v>
      </c>
      <c r="BF126" s="136">
        <f t="shared" si="15"/>
        <v>0</v>
      </c>
      <c r="BG126" s="136">
        <f t="shared" si="16"/>
        <v>0</v>
      </c>
      <c r="BH126" s="136">
        <f t="shared" si="17"/>
        <v>0</v>
      </c>
      <c r="BI126" s="136">
        <f t="shared" si="18"/>
        <v>0</v>
      </c>
      <c r="BJ126" s="14" t="s">
        <v>81</v>
      </c>
      <c r="BK126" s="136">
        <f t="shared" si="19"/>
        <v>0</v>
      </c>
      <c r="BL126" s="14" t="s">
        <v>131</v>
      </c>
      <c r="BM126" s="135" t="s">
        <v>250</v>
      </c>
    </row>
    <row r="127" spans="2:65" s="1" customFormat="1" ht="16.5" customHeight="1">
      <c r="B127" s="29"/>
      <c r="C127" s="141" t="s">
        <v>251</v>
      </c>
      <c r="D127" s="141" t="s">
        <v>135</v>
      </c>
      <c r="E127" s="142" t="s">
        <v>252</v>
      </c>
      <c r="F127" s="143" t="s">
        <v>253</v>
      </c>
      <c r="G127" s="144" t="s">
        <v>129</v>
      </c>
      <c r="H127" s="145">
        <v>6</v>
      </c>
      <c r="I127" s="146"/>
      <c r="J127" s="147">
        <f t="shared" si="10"/>
        <v>0</v>
      </c>
      <c r="K127" s="143" t="s">
        <v>130</v>
      </c>
      <c r="L127" s="148"/>
      <c r="M127" s="149" t="s">
        <v>19</v>
      </c>
      <c r="N127" s="150" t="s">
        <v>44</v>
      </c>
      <c r="P127" s="133">
        <f t="shared" si="11"/>
        <v>0</v>
      </c>
      <c r="Q127" s="133">
        <v>0</v>
      </c>
      <c r="R127" s="133">
        <f t="shared" si="12"/>
        <v>0</v>
      </c>
      <c r="S127" s="133">
        <v>0</v>
      </c>
      <c r="T127" s="134">
        <f t="shared" si="13"/>
        <v>0</v>
      </c>
      <c r="AR127" s="135" t="s">
        <v>131</v>
      </c>
      <c r="AT127" s="135" t="s">
        <v>135</v>
      </c>
      <c r="AU127" s="135" t="s">
        <v>83</v>
      </c>
      <c r="AY127" s="14" t="s">
        <v>123</v>
      </c>
      <c r="BE127" s="136">
        <f t="shared" si="14"/>
        <v>0</v>
      </c>
      <c r="BF127" s="136">
        <f t="shared" si="15"/>
        <v>0</v>
      </c>
      <c r="BG127" s="136">
        <f t="shared" si="16"/>
        <v>0</v>
      </c>
      <c r="BH127" s="136">
        <f t="shared" si="17"/>
        <v>0</v>
      </c>
      <c r="BI127" s="136">
        <f t="shared" si="18"/>
        <v>0</v>
      </c>
      <c r="BJ127" s="14" t="s">
        <v>81</v>
      </c>
      <c r="BK127" s="136">
        <f t="shared" si="19"/>
        <v>0</v>
      </c>
      <c r="BL127" s="14" t="s">
        <v>131</v>
      </c>
      <c r="BM127" s="135" t="s">
        <v>254</v>
      </c>
    </row>
    <row r="128" spans="2:65" s="1" customFormat="1" ht="16.5" customHeight="1">
      <c r="B128" s="29"/>
      <c r="C128" s="141" t="s">
        <v>255</v>
      </c>
      <c r="D128" s="141" t="s">
        <v>135</v>
      </c>
      <c r="E128" s="142" t="s">
        <v>256</v>
      </c>
      <c r="F128" s="143" t="s">
        <v>257</v>
      </c>
      <c r="G128" s="144" t="s">
        <v>129</v>
      </c>
      <c r="H128" s="145">
        <v>4</v>
      </c>
      <c r="I128" s="146"/>
      <c r="J128" s="147">
        <f t="shared" si="10"/>
        <v>0</v>
      </c>
      <c r="K128" s="143" t="s">
        <v>130</v>
      </c>
      <c r="L128" s="148"/>
      <c r="M128" s="149" t="s">
        <v>19</v>
      </c>
      <c r="N128" s="150" t="s">
        <v>44</v>
      </c>
      <c r="P128" s="133">
        <f t="shared" si="11"/>
        <v>0</v>
      </c>
      <c r="Q128" s="133">
        <v>0</v>
      </c>
      <c r="R128" s="133">
        <f t="shared" si="12"/>
        <v>0</v>
      </c>
      <c r="S128" s="133">
        <v>0</v>
      </c>
      <c r="T128" s="134">
        <f t="shared" si="13"/>
        <v>0</v>
      </c>
      <c r="AR128" s="135" t="s">
        <v>131</v>
      </c>
      <c r="AT128" s="135" t="s">
        <v>135</v>
      </c>
      <c r="AU128" s="135" t="s">
        <v>83</v>
      </c>
      <c r="AY128" s="14" t="s">
        <v>123</v>
      </c>
      <c r="BE128" s="136">
        <f t="shared" si="14"/>
        <v>0</v>
      </c>
      <c r="BF128" s="136">
        <f t="shared" si="15"/>
        <v>0</v>
      </c>
      <c r="BG128" s="136">
        <f t="shared" si="16"/>
        <v>0</v>
      </c>
      <c r="BH128" s="136">
        <f t="shared" si="17"/>
        <v>0</v>
      </c>
      <c r="BI128" s="136">
        <f t="shared" si="18"/>
        <v>0</v>
      </c>
      <c r="BJ128" s="14" t="s">
        <v>81</v>
      </c>
      <c r="BK128" s="136">
        <f t="shared" si="19"/>
        <v>0</v>
      </c>
      <c r="BL128" s="14" t="s">
        <v>131</v>
      </c>
      <c r="BM128" s="135" t="s">
        <v>258</v>
      </c>
    </row>
    <row r="129" spans="2:65" s="1" customFormat="1" ht="16.5" customHeight="1">
      <c r="B129" s="29"/>
      <c r="C129" s="124" t="s">
        <v>259</v>
      </c>
      <c r="D129" s="124" t="s">
        <v>126</v>
      </c>
      <c r="E129" s="125" t="s">
        <v>260</v>
      </c>
      <c r="F129" s="126" t="s">
        <v>261</v>
      </c>
      <c r="G129" s="127" t="s">
        <v>129</v>
      </c>
      <c r="H129" s="128">
        <v>4</v>
      </c>
      <c r="I129" s="129"/>
      <c r="J129" s="130">
        <f t="shared" si="10"/>
        <v>0</v>
      </c>
      <c r="K129" s="126" t="s">
        <v>130</v>
      </c>
      <c r="L129" s="29"/>
      <c r="M129" s="131" t="s">
        <v>19</v>
      </c>
      <c r="N129" s="132" t="s">
        <v>44</v>
      </c>
      <c r="P129" s="133">
        <f t="shared" si="11"/>
        <v>0</v>
      </c>
      <c r="Q129" s="133">
        <v>0</v>
      </c>
      <c r="R129" s="133">
        <f t="shared" si="12"/>
        <v>0</v>
      </c>
      <c r="S129" s="133">
        <v>0</v>
      </c>
      <c r="T129" s="134">
        <f t="shared" si="13"/>
        <v>0</v>
      </c>
      <c r="AR129" s="135" t="s">
        <v>131</v>
      </c>
      <c r="AT129" s="135" t="s">
        <v>126</v>
      </c>
      <c r="AU129" s="135" t="s">
        <v>83</v>
      </c>
      <c r="AY129" s="14" t="s">
        <v>123</v>
      </c>
      <c r="BE129" s="136">
        <f t="shared" si="14"/>
        <v>0</v>
      </c>
      <c r="BF129" s="136">
        <f t="shared" si="15"/>
        <v>0</v>
      </c>
      <c r="BG129" s="136">
        <f t="shared" si="16"/>
        <v>0</v>
      </c>
      <c r="BH129" s="136">
        <f t="shared" si="17"/>
        <v>0</v>
      </c>
      <c r="BI129" s="136">
        <f t="shared" si="18"/>
        <v>0</v>
      </c>
      <c r="BJ129" s="14" t="s">
        <v>81</v>
      </c>
      <c r="BK129" s="136">
        <f t="shared" si="19"/>
        <v>0</v>
      </c>
      <c r="BL129" s="14" t="s">
        <v>131</v>
      </c>
      <c r="BM129" s="135" t="s">
        <v>262</v>
      </c>
    </row>
    <row r="130" spans="2:65" s="1" customFormat="1" ht="16.5" customHeight="1">
      <c r="B130" s="29"/>
      <c r="C130" s="141" t="s">
        <v>263</v>
      </c>
      <c r="D130" s="141" t="s">
        <v>135</v>
      </c>
      <c r="E130" s="142" t="s">
        <v>264</v>
      </c>
      <c r="F130" s="143" t="s">
        <v>265</v>
      </c>
      <c r="G130" s="144" t="s">
        <v>129</v>
      </c>
      <c r="H130" s="145">
        <v>4</v>
      </c>
      <c r="I130" s="146"/>
      <c r="J130" s="147">
        <f t="shared" si="10"/>
        <v>0</v>
      </c>
      <c r="K130" s="143" t="s">
        <v>130</v>
      </c>
      <c r="L130" s="148"/>
      <c r="M130" s="149" t="s">
        <v>19</v>
      </c>
      <c r="N130" s="150" t="s">
        <v>44</v>
      </c>
      <c r="P130" s="133">
        <f t="shared" si="11"/>
        <v>0</v>
      </c>
      <c r="Q130" s="133">
        <v>0</v>
      </c>
      <c r="R130" s="133">
        <f t="shared" si="12"/>
        <v>0</v>
      </c>
      <c r="S130" s="133">
        <v>0</v>
      </c>
      <c r="T130" s="134">
        <f t="shared" si="13"/>
        <v>0</v>
      </c>
      <c r="AR130" s="135" t="s">
        <v>131</v>
      </c>
      <c r="AT130" s="135" t="s">
        <v>135</v>
      </c>
      <c r="AU130" s="135" t="s">
        <v>83</v>
      </c>
      <c r="AY130" s="14" t="s">
        <v>123</v>
      </c>
      <c r="BE130" s="136">
        <f t="shared" si="14"/>
        <v>0</v>
      </c>
      <c r="BF130" s="136">
        <f t="shared" si="15"/>
        <v>0</v>
      </c>
      <c r="BG130" s="136">
        <f t="shared" si="16"/>
        <v>0</v>
      </c>
      <c r="BH130" s="136">
        <f t="shared" si="17"/>
        <v>0</v>
      </c>
      <c r="BI130" s="136">
        <f t="shared" si="18"/>
        <v>0</v>
      </c>
      <c r="BJ130" s="14" t="s">
        <v>81</v>
      </c>
      <c r="BK130" s="136">
        <f t="shared" si="19"/>
        <v>0</v>
      </c>
      <c r="BL130" s="14" t="s">
        <v>131</v>
      </c>
      <c r="BM130" s="135" t="s">
        <v>266</v>
      </c>
    </row>
    <row r="131" spans="2:65" s="1" customFormat="1" ht="16.5" customHeight="1">
      <c r="B131" s="29"/>
      <c r="C131" s="124" t="s">
        <v>267</v>
      </c>
      <c r="D131" s="124" t="s">
        <v>126</v>
      </c>
      <c r="E131" s="125" t="s">
        <v>268</v>
      </c>
      <c r="F131" s="126" t="s">
        <v>269</v>
      </c>
      <c r="G131" s="127" t="s">
        <v>129</v>
      </c>
      <c r="H131" s="128">
        <v>7</v>
      </c>
      <c r="I131" s="129"/>
      <c r="J131" s="130">
        <f t="shared" si="10"/>
        <v>0</v>
      </c>
      <c r="K131" s="126" t="s">
        <v>130</v>
      </c>
      <c r="L131" s="29"/>
      <c r="M131" s="131" t="s">
        <v>19</v>
      </c>
      <c r="N131" s="132" t="s">
        <v>44</v>
      </c>
      <c r="P131" s="133">
        <f t="shared" si="11"/>
        <v>0</v>
      </c>
      <c r="Q131" s="133">
        <v>0</v>
      </c>
      <c r="R131" s="133">
        <f t="shared" si="12"/>
        <v>0</v>
      </c>
      <c r="S131" s="133">
        <v>0</v>
      </c>
      <c r="T131" s="134">
        <f t="shared" si="13"/>
        <v>0</v>
      </c>
      <c r="AR131" s="135" t="s">
        <v>131</v>
      </c>
      <c r="AT131" s="135" t="s">
        <v>126</v>
      </c>
      <c r="AU131" s="135" t="s">
        <v>83</v>
      </c>
      <c r="AY131" s="14" t="s">
        <v>123</v>
      </c>
      <c r="BE131" s="136">
        <f t="shared" si="14"/>
        <v>0</v>
      </c>
      <c r="BF131" s="136">
        <f t="shared" si="15"/>
        <v>0</v>
      </c>
      <c r="BG131" s="136">
        <f t="shared" si="16"/>
        <v>0</v>
      </c>
      <c r="BH131" s="136">
        <f t="shared" si="17"/>
        <v>0</v>
      </c>
      <c r="BI131" s="136">
        <f t="shared" si="18"/>
        <v>0</v>
      </c>
      <c r="BJ131" s="14" t="s">
        <v>81</v>
      </c>
      <c r="BK131" s="136">
        <f t="shared" si="19"/>
        <v>0</v>
      </c>
      <c r="BL131" s="14" t="s">
        <v>131</v>
      </c>
      <c r="BM131" s="135" t="s">
        <v>270</v>
      </c>
    </row>
    <row r="132" spans="2:65" s="1" customFormat="1" ht="24.2" customHeight="1">
      <c r="B132" s="29"/>
      <c r="C132" s="124" t="s">
        <v>271</v>
      </c>
      <c r="D132" s="124" t="s">
        <v>126</v>
      </c>
      <c r="E132" s="125" t="s">
        <v>195</v>
      </c>
      <c r="F132" s="126" t="s">
        <v>196</v>
      </c>
      <c r="G132" s="127" t="s">
        <v>183</v>
      </c>
      <c r="H132" s="128">
        <v>365</v>
      </c>
      <c r="I132" s="129"/>
      <c r="J132" s="130">
        <f t="shared" si="10"/>
        <v>0</v>
      </c>
      <c r="K132" s="126" t="s">
        <v>130</v>
      </c>
      <c r="L132" s="29"/>
      <c r="M132" s="131" t="s">
        <v>19</v>
      </c>
      <c r="N132" s="132" t="s">
        <v>44</v>
      </c>
      <c r="P132" s="133">
        <f t="shared" si="11"/>
        <v>0</v>
      </c>
      <c r="Q132" s="133">
        <v>0</v>
      </c>
      <c r="R132" s="133">
        <f t="shared" si="12"/>
        <v>0</v>
      </c>
      <c r="S132" s="133">
        <v>0</v>
      </c>
      <c r="T132" s="134">
        <f t="shared" si="13"/>
        <v>0</v>
      </c>
      <c r="AR132" s="135" t="s">
        <v>131</v>
      </c>
      <c r="AT132" s="135" t="s">
        <v>126</v>
      </c>
      <c r="AU132" s="135" t="s">
        <v>83</v>
      </c>
      <c r="AY132" s="14" t="s">
        <v>123</v>
      </c>
      <c r="BE132" s="136">
        <f t="shared" si="14"/>
        <v>0</v>
      </c>
      <c r="BF132" s="136">
        <f t="shared" si="15"/>
        <v>0</v>
      </c>
      <c r="BG132" s="136">
        <f t="shared" si="16"/>
        <v>0</v>
      </c>
      <c r="BH132" s="136">
        <f t="shared" si="17"/>
        <v>0</v>
      </c>
      <c r="BI132" s="136">
        <f t="shared" si="18"/>
        <v>0</v>
      </c>
      <c r="BJ132" s="14" t="s">
        <v>81</v>
      </c>
      <c r="BK132" s="136">
        <f t="shared" si="19"/>
        <v>0</v>
      </c>
      <c r="BL132" s="14" t="s">
        <v>131</v>
      </c>
      <c r="BM132" s="135" t="s">
        <v>272</v>
      </c>
    </row>
    <row r="133" spans="2:65" s="1" customFormat="1" ht="19.5">
      <c r="B133" s="29"/>
      <c r="D133" s="137" t="s">
        <v>133</v>
      </c>
      <c r="F133" s="138" t="s">
        <v>198</v>
      </c>
      <c r="I133" s="139"/>
      <c r="L133" s="29"/>
      <c r="M133" s="140"/>
      <c r="T133" s="50"/>
      <c r="AT133" s="14" t="s">
        <v>133</v>
      </c>
      <c r="AU133" s="14" t="s">
        <v>83</v>
      </c>
    </row>
    <row r="134" spans="2:65" s="11" customFormat="1" ht="22.9" customHeight="1">
      <c r="B134" s="112"/>
      <c r="D134" s="113" t="s">
        <v>72</v>
      </c>
      <c r="E134" s="122" t="s">
        <v>273</v>
      </c>
      <c r="F134" s="122" t="s">
        <v>274</v>
      </c>
      <c r="I134" s="115"/>
      <c r="J134" s="123">
        <f>BK134</f>
        <v>0</v>
      </c>
      <c r="L134" s="112"/>
      <c r="M134" s="117"/>
      <c r="P134" s="118">
        <f>SUM(P135:P237)</f>
        <v>0</v>
      </c>
      <c r="R134" s="118">
        <f>SUM(R135:R237)</f>
        <v>0</v>
      </c>
      <c r="T134" s="119">
        <f>SUM(T135:T237)</f>
        <v>0</v>
      </c>
      <c r="AR134" s="113" t="s">
        <v>81</v>
      </c>
      <c r="AT134" s="120" t="s">
        <v>72</v>
      </c>
      <c r="AU134" s="120" t="s">
        <v>81</v>
      </c>
      <c r="AY134" s="113" t="s">
        <v>123</v>
      </c>
      <c r="BK134" s="121">
        <f>SUM(BK135:BK237)</f>
        <v>0</v>
      </c>
    </row>
    <row r="135" spans="2:65" s="1" customFormat="1" ht="16.5" customHeight="1">
      <c r="B135" s="29"/>
      <c r="C135" s="124" t="s">
        <v>275</v>
      </c>
      <c r="D135" s="124" t="s">
        <v>126</v>
      </c>
      <c r="E135" s="125" t="s">
        <v>276</v>
      </c>
      <c r="F135" s="126" t="s">
        <v>277</v>
      </c>
      <c r="G135" s="127" t="s">
        <v>129</v>
      </c>
      <c r="H135" s="128">
        <v>30</v>
      </c>
      <c r="I135" s="129"/>
      <c r="J135" s="130">
        <f>ROUND(I135*H135,2)</f>
        <v>0</v>
      </c>
      <c r="K135" s="126" t="s">
        <v>130</v>
      </c>
      <c r="L135" s="29"/>
      <c r="M135" s="131" t="s">
        <v>19</v>
      </c>
      <c r="N135" s="132" t="s">
        <v>44</v>
      </c>
      <c r="P135" s="133">
        <f>O135*H135</f>
        <v>0</v>
      </c>
      <c r="Q135" s="133">
        <v>0</v>
      </c>
      <c r="R135" s="133">
        <f>Q135*H135</f>
        <v>0</v>
      </c>
      <c r="S135" s="133">
        <v>0</v>
      </c>
      <c r="T135" s="134">
        <f>S135*H135</f>
        <v>0</v>
      </c>
      <c r="AR135" s="135" t="s">
        <v>145</v>
      </c>
      <c r="AT135" s="135" t="s">
        <v>126</v>
      </c>
      <c r="AU135" s="135" t="s">
        <v>83</v>
      </c>
      <c r="AY135" s="14" t="s">
        <v>123</v>
      </c>
      <c r="BE135" s="136">
        <f>IF(N135="základní",J135,0)</f>
        <v>0</v>
      </c>
      <c r="BF135" s="136">
        <f>IF(N135="snížená",J135,0)</f>
        <v>0</v>
      </c>
      <c r="BG135" s="136">
        <f>IF(N135="zákl. přenesená",J135,0)</f>
        <v>0</v>
      </c>
      <c r="BH135" s="136">
        <f>IF(N135="sníž. přenesená",J135,0)</f>
        <v>0</v>
      </c>
      <c r="BI135" s="136">
        <f>IF(N135="nulová",J135,0)</f>
        <v>0</v>
      </c>
      <c r="BJ135" s="14" t="s">
        <v>81</v>
      </c>
      <c r="BK135" s="136">
        <f>ROUND(I135*H135,2)</f>
        <v>0</v>
      </c>
      <c r="BL135" s="14" t="s">
        <v>145</v>
      </c>
      <c r="BM135" s="135" t="s">
        <v>278</v>
      </c>
    </row>
    <row r="136" spans="2:65" s="1" customFormat="1" ht="16.5" customHeight="1">
      <c r="B136" s="29"/>
      <c r="C136" s="141" t="s">
        <v>279</v>
      </c>
      <c r="D136" s="141" t="s">
        <v>135</v>
      </c>
      <c r="E136" s="142" t="s">
        <v>280</v>
      </c>
      <c r="F136" s="143" t="s">
        <v>281</v>
      </c>
      <c r="G136" s="144" t="s">
        <v>129</v>
      </c>
      <c r="H136" s="145">
        <v>30</v>
      </c>
      <c r="I136" s="146"/>
      <c r="J136" s="147">
        <f>ROUND(I136*H136,2)</f>
        <v>0</v>
      </c>
      <c r="K136" s="143" t="s">
        <v>130</v>
      </c>
      <c r="L136" s="148"/>
      <c r="M136" s="149" t="s">
        <v>19</v>
      </c>
      <c r="N136" s="150" t="s">
        <v>44</v>
      </c>
      <c r="P136" s="133">
        <f>O136*H136</f>
        <v>0</v>
      </c>
      <c r="Q136" s="133">
        <v>0</v>
      </c>
      <c r="R136" s="133">
        <f>Q136*H136</f>
        <v>0</v>
      </c>
      <c r="S136" s="133">
        <v>0</v>
      </c>
      <c r="T136" s="134">
        <f>S136*H136</f>
        <v>0</v>
      </c>
      <c r="AR136" s="135" t="s">
        <v>131</v>
      </c>
      <c r="AT136" s="135" t="s">
        <v>135</v>
      </c>
      <c r="AU136" s="135" t="s">
        <v>83</v>
      </c>
      <c r="AY136" s="14" t="s">
        <v>123</v>
      </c>
      <c r="BE136" s="136">
        <f>IF(N136="základní",J136,0)</f>
        <v>0</v>
      </c>
      <c r="BF136" s="136">
        <f>IF(N136="snížená",J136,0)</f>
        <v>0</v>
      </c>
      <c r="BG136" s="136">
        <f>IF(N136="zákl. přenesená",J136,0)</f>
        <v>0</v>
      </c>
      <c r="BH136" s="136">
        <f>IF(N136="sníž. přenesená",J136,0)</f>
        <v>0</v>
      </c>
      <c r="BI136" s="136">
        <f>IF(N136="nulová",J136,0)</f>
        <v>0</v>
      </c>
      <c r="BJ136" s="14" t="s">
        <v>81</v>
      </c>
      <c r="BK136" s="136">
        <f>ROUND(I136*H136,2)</f>
        <v>0</v>
      </c>
      <c r="BL136" s="14" t="s">
        <v>131</v>
      </c>
      <c r="BM136" s="135" t="s">
        <v>282</v>
      </c>
    </row>
    <row r="137" spans="2:65" s="1" customFormat="1" ht="16.5" customHeight="1">
      <c r="B137" s="29"/>
      <c r="C137" s="124" t="s">
        <v>283</v>
      </c>
      <c r="D137" s="124" t="s">
        <v>126</v>
      </c>
      <c r="E137" s="125" t="s">
        <v>284</v>
      </c>
      <c r="F137" s="126" t="s">
        <v>285</v>
      </c>
      <c r="G137" s="127" t="s">
        <v>129</v>
      </c>
      <c r="H137" s="128">
        <v>190</v>
      </c>
      <c r="I137" s="129"/>
      <c r="J137" s="130">
        <f>ROUND(I137*H137,2)</f>
        <v>0</v>
      </c>
      <c r="K137" s="126" t="s">
        <v>130</v>
      </c>
      <c r="L137" s="29"/>
      <c r="M137" s="131" t="s">
        <v>19</v>
      </c>
      <c r="N137" s="132" t="s">
        <v>44</v>
      </c>
      <c r="P137" s="133">
        <f>O137*H137</f>
        <v>0</v>
      </c>
      <c r="Q137" s="133">
        <v>0</v>
      </c>
      <c r="R137" s="133">
        <f>Q137*H137</f>
        <v>0</v>
      </c>
      <c r="S137" s="133">
        <v>0</v>
      </c>
      <c r="T137" s="134">
        <f>S137*H137</f>
        <v>0</v>
      </c>
      <c r="AR137" s="135" t="s">
        <v>131</v>
      </c>
      <c r="AT137" s="135" t="s">
        <v>126</v>
      </c>
      <c r="AU137" s="135" t="s">
        <v>83</v>
      </c>
      <c r="AY137" s="14" t="s">
        <v>123</v>
      </c>
      <c r="BE137" s="136">
        <f>IF(N137="základní",J137,0)</f>
        <v>0</v>
      </c>
      <c r="BF137" s="136">
        <f>IF(N137="snížená",J137,0)</f>
        <v>0</v>
      </c>
      <c r="BG137" s="136">
        <f>IF(N137="zákl. přenesená",J137,0)</f>
        <v>0</v>
      </c>
      <c r="BH137" s="136">
        <f>IF(N137="sníž. přenesená",J137,0)</f>
        <v>0</v>
      </c>
      <c r="BI137" s="136">
        <f>IF(N137="nulová",J137,0)</f>
        <v>0</v>
      </c>
      <c r="BJ137" s="14" t="s">
        <v>81</v>
      </c>
      <c r="BK137" s="136">
        <f>ROUND(I137*H137,2)</f>
        <v>0</v>
      </c>
      <c r="BL137" s="14" t="s">
        <v>131</v>
      </c>
      <c r="BM137" s="135" t="s">
        <v>286</v>
      </c>
    </row>
    <row r="138" spans="2:65" s="1" customFormat="1" ht="16.5" customHeight="1">
      <c r="B138" s="29"/>
      <c r="C138" s="141" t="s">
        <v>287</v>
      </c>
      <c r="D138" s="141" t="s">
        <v>135</v>
      </c>
      <c r="E138" s="142" t="s">
        <v>288</v>
      </c>
      <c r="F138" s="143" t="s">
        <v>289</v>
      </c>
      <c r="G138" s="144" t="s">
        <v>129</v>
      </c>
      <c r="H138" s="145">
        <v>190</v>
      </c>
      <c r="I138" s="146"/>
      <c r="J138" s="147">
        <f>ROUND(I138*H138,2)</f>
        <v>0</v>
      </c>
      <c r="K138" s="143" t="s">
        <v>130</v>
      </c>
      <c r="L138" s="148"/>
      <c r="M138" s="149" t="s">
        <v>19</v>
      </c>
      <c r="N138" s="150" t="s">
        <v>44</v>
      </c>
      <c r="P138" s="133">
        <f>O138*H138</f>
        <v>0</v>
      </c>
      <c r="Q138" s="133">
        <v>0</v>
      </c>
      <c r="R138" s="133">
        <f>Q138*H138</f>
        <v>0</v>
      </c>
      <c r="S138" s="133">
        <v>0</v>
      </c>
      <c r="T138" s="134">
        <f>S138*H138</f>
        <v>0</v>
      </c>
      <c r="AR138" s="135" t="s">
        <v>131</v>
      </c>
      <c r="AT138" s="135" t="s">
        <v>135</v>
      </c>
      <c r="AU138" s="135" t="s">
        <v>83</v>
      </c>
      <c r="AY138" s="14" t="s">
        <v>123</v>
      </c>
      <c r="BE138" s="136">
        <f>IF(N138="základní",J138,0)</f>
        <v>0</v>
      </c>
      <c r="BF138" s="136">
        <f>IF(N138="snížená",J138,0)</f>
        <v>0</v>
      </c>
      <c r="BG138" s="136">
        <f>IF(N138="zákl. přenesená",J138,0)</f>
        <v>0</v>
      </c>
      <c r="BH138" s="136">
        <f>IF(N138="sníž. přenesená",J138,0)</f>
        <v>0</v>
      </c>
      <c r="BI138" s="136">
        <f>IF(N138="nulová",J138,0)</f>
        <v>0</v>
      </c>
      <c r="BJ138" s="14" t="s">
        <v>81</v>
      </c>
      <c r="BK138" s="136">
        <f>ROUND(I138*H138,2)</f>
        <v>0</v>
      </c>
      <c r="BL138" s="14" t="s">
        <v>131</v>
      </c>
      <c r="BM138" s="135" t="s">
        <v>290</v>
      </c>
    </row>
    <row r="139" spans="2:65" s="1" customFormat="1" ht="24.2" customHeight="1">
      <c r="B139" s="29"/>
      <c r="C139" s="124" t="s">
        <v>291</v>
      </c>
      <c r="D139" s="124" t="s">
        <v>126</v>
      </c>
      <c r="E139" s="125" t="s">
        <v>292</v>
      </c>
      <c r="F139" s="126" t="s">
        <v>293</v>
      </c>
      <c r="G139" s="127" t="s">
        <v>129</v>
      </c>
      <c r="H139" s="128">
        <v>75</v>
      </c>
      <c r="I139" s="129"/>
      <c r="J139" s="130">
        <f>ROUND(I139*H139,2)</f>
        <v>0</v>
      </c>
      <c r="K139" s="126" t="s">
        <v>130</v>
      </c>
      <c r="L139" s="29"/>
      <c r="M139" s="131" t="s">
        <v>19</v>
      </c>
      <c r="N139" s="132" t="s">
        <v>44</v>
      </c>
      <c r="P139" s="133">
        <f>O139*H139</f>
        <v>0</v>
      </c>
      <c r="Q139" s="133">
        <v>0</v>
      </c>
      <c r="R139" s="133">
        <f>Q139*H139</f>
        <v>0</v>
      </c>
      <c r="S139" s="133">
        <v>0</v>
      </c>
      <c r="T139" s="134">
        <f>S139*H139</f>
        <v>0</v>
      </c>
      <c r="AR139" s="135" t="s">
        <v>131</v>
      </c>
      <c r="AT139" s="135" t="s">
        <v>126</v>
      </c>
      <c r="AU139" s="135" t="s">
        <v>83</v>
      </c>
      <c r="AY139" s="14" t="s">
        <v>123</v>
      </c>
      <c r="BE139" s="136">
        <f>IF(N139="základní",J139,0)</f>
        <v>0</v>
      </c>
      <c r="BF139" s="136">
        <f>IF(N139="snížená",J139,0)</f>
        <v>0</v>
      </c>
      <c r="BG139" s="136">
        <f>IF(N139="zákl. přenesená",J139,0)</f>
        <v>0</v>
      </c>
      <c r="BH139" s="136">
        <f>IF(N139="sníž. přenesená",J139,0)</f>
        <v>0</v>
      </c>
      <c r="BI139" s="136">
        <f>IF(N139="nulová",J139,0)</f>
        <v>0</v>
      </c>
      <c r="BJ139" s="14" t="s">
        <v>81</v>
      </c>
      <c r="BK139" s="136">
        <f>ROUND(I139*H139,2)</f>
        <v>0</v>
      </c>
      <c r="BL139" s="14" t="s">
        <v>131</v>
      </c>
      <c r="BM139" s="135" t="s">
        <v>294</v>
      </c>
    </row>
    <row r="140" spans="2:65" s="1" customFormat="1" ht="19.5">
      <c r="B140" s="29"/>
      <c r="D140" s="137" t="s">
        <v>133</v>
      </c>
      <c r="F140" s="138" t="s">
        <v>295</v>
      </c>
      <c r="I140" s="139"/>
      <c r="L140" s="29"/>
      <c r="M140" s="140"/>
      <c r="T140" s="50"/>
      <c r="AT140" s="14" t="s">
        <v>133</v>
      </c>
      <c r="AU140" s="14" t="s">
        <v>83</v>
      </c>
    </row>
    <row r="141" spans="2:65" s="1" customFormat="1" ht="16.5" customHeight="1">
      <c r="B141" s="29"/>
      <c r="C141" s="124" t="s">
        <v>296</v>
      </c>
      <c r="D141" s="124" t="s">
        <v>126</v>
      </c>
      <c r="E141" s="125" t="s">
        <v>297</v>
      </c>
      <c r="F141" s="126" t="s">
        <v>298</v>
      </c>
      <c r="G141" s="127" t="s">
        <v>129</v>
      </c>
      <c r="H141" s="128">
        <v>150</v>
      </c>
      <c r="I141" s="129"/>
      <c r="J141" s="130">
        <f t="shared" ref="J141:J172" si="20">ROUND(I141*H141,2)</f>
        <v>0</v>
      </c>
      <c r="K141" s="126" t="s">
        <v>130</v>
      </c>
      <c r="L141" s="29"/>
      <c r="M141" s="131" t="s">
        <v>19</v>
      </c>
      <c r="N141" s="132" t="s">
        <v>44</v>
      </c>
      <c r="P141" s="133">
        <f t="shared" ref="P141:P172" si="21">O141*H141</f>
        <v>0</v>
      </c>
      <c r="Q141" s="133">
        <v>0</v>
      </c>
      <c r="R141" s="133">
        <f t="shared" ref="R141:R172" si="22">Q141*H141</f>
        <v>0</v>
      </c>
      <c r="S141" s="133">
        <v>0</v>
      </c>
      <c r="T141" s="134">
        <f t="shared" ref="T141:T172" si="23">S141*H141</f>
        <v>0</v>
      </c>
      <c r="AR141" s="135" t="s">
        <v>131</v>
      </c>
      <c r="AT141" s="135" t="s">
        <v>126</v>
      </c>
      <c r="AU141" s="135" t="s">
        <v>83</v>
      </c>
      <c r="AY141" s="14" t="s">
        <v>123</v>
      </c>
      <c r="BE141" s="136">
        <f t="shared" ref="BE141:BE172" si="24">IF(N141="základní",J141,0)</f>
        <v>0</v>
      </c>
      <c r="BF141" s="136">
        <f t="shared" ref="BF141:BF172" si="25">IF(N141="snížená",J141,0)</f>
        <v>0</v>
      </c>
      <c r="BG141" s="136">
        <f t="shared" ref="BG141:BG172" si="26">IF(N141="zákl. přenesená",J141,0)</f>
        <v>0</v>
      </c>
      <c r="BH141" s="136">
        <f t="shared" ref="BH141:BH172" si="27">IF(N141="sníž. přenesená",J141,0)</f>
        <v>0</v>
      </c>
      <c r="BI141" s="136">
        <f t="shared" ref="BI141:BI172" si="28">IF(N141="nulová",J141,0)</f>
        <v>0</v>
      </c>
      <c r="BJ141" s="14" t="s">
        <v>81</v>
      </c>
      <c r="BK141" s="136">
        <f t="shared" ref="BK141:BK172" si="29">ROUND(I141*H141,2)</f>
        <v>0</v>
      </c>
      <c r="BL141" s="14" t="s">
        <v>131</v>
      </c>
      <c r="BM141" s="135" t="s">
        <v>299</v>
      </c>
    </row>
    <row r="142" spans="2:65" s="1" customFormat="1" ht="16.5" customHeight="1">
      <c r="B142" s="29"/>
      <c r="C142" s="124" t="s">
        <v>300</v>
      </c>
      <c r="D142" s="124" t="s">
        <v>126</v>
      </c>
      <c r="E142" s="125" t="s">
        <v>301</v>
      </c>
      <c r="F142" s="126" t="s">
        <v>302</v>
      </c>
      <c r="G142" s="127" t="s">
        <v>129</v>
      </c>
      <c r="H142" s="128">
        <v>14</v>
      </c>
      <c r="I142" s="129"/>
      <c r="J142" s="130">
        <f t="shared" si="20"/>
        <v>0</v>
      </c>
      <c r="K142" s="126" t="s">
        <v>130</v>
      </c>
      <c r="L142" s="29"/>
      <c r="M142" s="131" t="s">
        <v>19</v>
      </c>
      <c r="N142" s="132" t="s">
        <v>44</v>
      </c>
      <c r="P142" s="133">
        <f t="shared" si="21"/>
        <v>0</v>
      </c>
      <c r="Q142" s="133">
        <v>0</v>
      </c>
      <c r="R142" s="133">
        <f t="shared" si="22"/>
        <v>0</v>
      </c>
      <c r="S142" s="133">
        <v>0</v>
      </c>
      <c r="T142" s="134">
        <f t="shared" si="23"/>
        <v>0</v>
      </c>
      <c r="AR142" s="135" t="s">
        <v>131</v>
      </c>
      <c r="AT142" s="135" t="s">
        <v>126</v>
      </c>
      <c r="AU142" s="135" t="s">
        <v>83</v>
      </c>
      <c r="AY142" s="14" t="s">
        <v>123</v>
      </c>
      <c r="BE142" s="136">
        <f t="shared" si="24"/>
        <v>0</v>
      </c>
      <c r="BF142" s="136">
        <f t="shared" si="25"/>
        <v>0</v>
      </c>
      <c r="BG142" s="136">
        <f t="shared" si="26"/>
        <v>0</v>
      </c>
      <c r="BH142" s="136">
        <f t="shared" si="27"/>
        <v>0</v>
      </c>
      <c r="BI142" s="136">
        <f t="shared" si="28"/>
        <v>0</v>
      </c>
      <c r="BJ142" s="14" t="s">
        <v>81</v>
      </c>
      <c r="BK142" s="136">
        <f t="shared" si="29"/>
        <v>0</v>
      </c>
      <c r="BL142" s="14" t="s">
        <v>131</v>
      </c>
      <c r="BM142" s="135" t="s">
        <v>303</v>
      </c>
    </row>
    <row r="143" spans="2:65" s="1" customFormat="1" ht="16.5" customHeight="1">
      <c r="B143" s="29"/>
      <c r="C143" s="141" t="s">
        <v>304</v>
      </c>
      <c r="D143" s="141" t="s">
        <v>135</v>
      </c>
      <c r="E143" s="142" t="s">
        <v>305</v>
      </c>
      <c r="F143" s="143" t="s">
        <v>306</v>
      </c>
      <c r="G143" s="144" t="s">
        <v>129</v>
      </c>
      <c r="H143" s="145">
        <v>14</v>
      </c>
      <c r="I143" s="146"/>
      <c r="J143" s="147">
        <f t="shared" si="20"/>
        <v>0</v>
      </c>
      <c r="K143" s="143" t="s">
        <v>130</v>
      </c>
      <c r="L143" s="148"/>
      <c r="M143" s="149" t="s">
        <v>19</v>
      </c>
      <c r="N143" s="150" t="s">
        <v>44</v>
      </c>
      <c r="P143" s="133">
        <f t="shared" si="21"/>
        <v>0</v>
      </c>
      <c r="Q143" s="133">
        <v>0</v>
      </c>
      <c r="R143" s="133">
        <f t="shared" si="22"/>
        <v>0</v>
      </c>
      <c r="S143" s="133">
        <v>0</v>
      </c>
      <c r="T143" s="134">
        <f t="shared" si="23"/>
        <v>0</v>
      </c>
      <c r="AR143" s="135" t="s">
        <v>131</v>
      </c>
      <c r="AT143" s="135" t="s">
        <v>135</v>
      </c>
      <c r="AU143" s="135" t="s">
        <v>83</v>
      </c>
      <c r="AY143" s="14" t="s">
        <v>123</v>
      </c>
      <c r="BE143" s="136">
        <f t="shared" si="24"/>
        <v>0</v>
      </c>
      <c r="BF143" s="136">
        <f t="shared" si="25"/>
        <v>0</v>
      </c>
      <c r="BG143" s="136">
        <f t="shared" si="26"/>
        <v>0</v>
      </c>
      <c r="BH143" s="136">
        <f t="shared" si="27"/>
        <v>0</v>
      </c>
      <c r="BI143" s="136">
        <f t="shared" si="28"/>
        <v>0</v>
      </c>
      <c r="BJ143" s="14" t="s">
        <v>81</v>
      </c>
      <c r="BK143" s="136">
        <f t="shared" si="29"/>
        <v>0</v>
      </c>
      <c r="BL143" s="14" t="s">
        <v>131</v>
      </c>
      <c r="BM143" s="135" t="s">
        <v>307</v>
      </c>
    </row>
    <row r="144" spans="2:65" s="1" customFormat="1" ht="16.5" customHeight="1">
      <c r="B144" s="29"/>
      <c r="C144" s="124" t="s">
        <v>308</v>
      </c>
      <c r="D144" s="124" t="s">
        <v>126</v>
      </c>
      <c r="E144" s="125" t="s">
        <v>309</v>
      </c>
      <c r="F144" s="126" t="s">
        <v>310</v>
      </c>
      <c r="G144" s="127" t="s">
        <v>129</v>
      </c>
      <c r="H144" s="128">
        <v>1636</v>
      </c>
      <c r="I144" s="129"/>
      <c r="J144" s="130">
        <f t="shared" si="20"/>
        <v>0</v>
      </c>
      <c r="K144" s="126" t="s">
        <v>130</v>
      </c>
      <c r="L144" s="29"/>
      <c r="M144" s="131" t="s">
        <v>19</v>
      </c>
      <c r="N144" s="132" t="s">
        <v>44</v>
      </c>
      <c r="P144" s="133">
        <f t="shared" si="21"/>
        <v>0</v>
      </c>
      <c r="Q144" s="133">
        <v>0</v>
      </c>
      <c r="R144" s="133">
        <f t="shared" si="22"/>
        <v>0</v>
      </c>
      <c r="S144" s="133">
        <v>0</v>
      </c>
      <c r="T144" s="134">
        <f t="shared" si="23"/>
        <v>0</v>
      </c>
      <c r="AR144" s="135" t="s">
        <v>131</v>
      </c>
      <c r="AT144" s="135" t="s">
        <v>126</v>
      </c>
      <c r="AU144" s="135" t="s">
        <v>83</v>
      </c>
      <c r="AY144" s="14" t="s">
        <v>123</v>
      </c>
      <c r="BE144" s="136">
        <f t="shared" si="24"/>
        <v>0</v>
      </c>
      <c r="BF144" s="136">
        <f t="shared" si="25"/>
        <v>0</v>
      </c>
      <c r="BG144" s="136">
        <f t="shared" si="26"/>
        <v>0</v>
      </c>
      <c r="BH144" s="136">
        <f t="shared" si="27"/>
        <v>0</v>
      </c>
      <c r="BI144" s="136">
        <f t="shared" si="28"/>
        <v>0</v>
      </c>
      <c r="BJ144" s="14" t="s">
        <v>81</v>
      </c>
      <c r="BK144" s="136">
        <f t="shared" si="29"/>
        <v>0</v>
      </c>
      <c r="BL144" s="14" t="s">
        <v>131</v>
      </c>
      <c r="BM144" s="135" t="s">
        <v>311</v>
      </c>
    </row>
    <row r="145" spans="2:65" s="1" customFormat="1" ht="16.5" customHeight="1">
      <c r="B145" s="29"/>
      <c r="C145" s="141" t="s">
        <v>312</v>
      </c>
      <c r="D145" s="141" t="s">
        <v>135</v>
      </c>
      <c r="E145" s="142" t="s">
        <v>313</v>
      </c>
      <c r="F145" s="143" t="s">
        <v>314</v>
      </c>
      <c r="G145" s="144" t="s">
        <v>129</v>
      </c>
      <c r="H145" s="145">
        <v>1636</v>
      </c>
      <c r="I145" s="146"/>
      <c r="J145" s="147">
        <f t="shared" si="20"/>
        <v>0</v>
      </c>
      <c r="K145" s="143" t="s">
        <v>130</v>
      </c>
      <c r="L145" s="148"/>
      <c r="M145" s="149" t="s">
        <v>19</v>
      </c>
      <c r="N145" s="150" t="s">
        <v>44</v>
      </c>
      <c r="P145" s="133">
        <f t="shared" si="21"/>
        <v>0</v>
      </c>
      <c r="Q145" s="133">
        <v>0</v>
      </c>
      <c r="R145" s="133">
        <f t="shared" si="22"/>
        <v>0</v>
      </c>
      <c r="S145" s="133">
        <v>0</v>
      </c>
      <c r="T145" s="134">
        <f t="shared" si="23"/>
        <v>0</v>
      </c>
      <c r="AR145" s="135" t="s">
        <v>131</v>
      </c>
      <c r="AT145" s="135" t="s">
        <v>135</v>
      </c>
      <c r="AU145" s="135" t="s">
        <v>83</v>
      </c>
      <c r="AY145" s="14" t="s">
        <v>123</v>
      </c>
      <c r="BE145" s="136">
        <f t="shared" si="24"/>
        <v>0</v>
      </c>
      <c r="BF145" s="136">
        <f t="shared" si="25"/>
        <v>0</v>
      </c>
      <c r="BG145" s="136">
        <f t="shared" si="26"/>
        <v>0</v>
      </c>
      <c r="BH145" s="136">
        <f t="shared" si="27"/>
        <v>0</v>
      </c>
      <c r="BI145" s="136">
        <f t="shared" si="28"/>
        <v>0</v>
      </c>
      <c r="BJ145" s="14" t="s">
        <v>81</v>
      </c>
      <c r="BK145" s="136">
        <f t="shared" si="29"/>
        <v>0</v>
      </c>
      <c r="BL145" s="14" t="s">
        <v>131</v>
      </c>
      <c r="BM145" s="135" t="s">
        <v>315</v>
      </c>
    </row>
    <row r="146" spans="2:65" s="1" customFormat="1" ht="16.5" customHeight="1">
      <c r="B146" s="29"/>
      <c r="C146" s="124" t="s">
        <v>316</v>
      </c>
      <c r="D146" s="124" t="s">
        <v>126</v>
      </c>
      <c r="E146" s="125" t="s">
        <v>317</v>
      </c>
      <c r="F146" s="126" t="s">
        <v>318</v>
      </c>
      <c r="G146" s="127" t="s">
        <v>129</v>
      </c>
      <c r="H146" s="128">
        <v>16</v>
      </c>
      <c r="I146" s="129"/>
      <c r="J146" s="130">
        <f t="shared" si="20"/>
        <v>0</v>
      </c>
      <c r="K146" s="126" t="s">
        <v>130</v>
      </c>
      <c r="L146" s="29"/>
      <c r="M146" s="131" t="s">
        <v>19</v>
      </c>
      <c r="N146" s="132" t="s">
        <v>44</v>
      </c>
      <c r="P146" s="133">
        <f t="shared" si="21"/>
        <v>0</v>
      </c>
      <c r="Q146" s="133">
        <v>0</v>
      </c>
      <c r="R146" s="133">
        <f t="shared" si="22"/>
        <v>0</v>
      </c>
      <c r="S146" s="133">
        <v>0</v>
      </c>
      <c r="T146" s="134">
        <f t="shared" si="23"/>
        <v>0</v>
      </c>
      <c r="AR146" s="135" t="s">
        <v>131</v>
      </c>
      <c r="AT146" s="135" t="s">
        <v>126</v>
      </c>
      <c r="AU146" s="135" t="s">
        <v>83</v>
      </c>
      <c r="AY146" s="14" t="s">
        <v>123</v>
      </c>
      <c r="BE146" s="136">
        <f t="shared" si="24"/>
        <v>0</v>
      </c>
      <c r="BF146" s="136">
        <f t="shared" si="25"/>
        <v>0</v>
      </c>
      <c r="BG146" s="136">
        <f t="shared" si="26"/>
        <v>0</v>
      </c>
      <c r="BH146" s="136">
        <f t="shared" si="27"/>
        <v>0</v>
      </c>
      <c r="BI146" s="136">
        <f t="shared" si="28"/>
        <v>0</v>
      </c>
      <c r="BJ146" s="14" t="s">
        <v>81</v>
      </c>
      <c r="BK146" s="136">
        <f t="shared" si="29"/>
        <v>0</v>
      </c>
      <c r="BL146" s="14" t="s">
        <v>131</v>
      </c>
      <c r="BM146" s="135" t="s">
        <v>319</v>
      </c>
    </row>
    <row r="147" spans="2:65" s="1" customFormat="1" ht="16.5" customHeight="1">
      <c r="B147" s="29"/>
      <c r="C147" s="141" t="s">
        <v>320</v>
      </c>
      <c r="D147" s="141" t="s">
        <v>135</v>
      </c>
      <c r="E147" s="142" t="s">
        <v>321</v>
      </c>
      <c r="F147" s="143" t="s">
        <v>322</v>
      </c>
      <c r="G147" s="144" t="s">
        <v>129</v>
      </c>
      <c r="H147" s="145">
        <v>16</v>
      </c>
      <c r="I147" s="146"/>
      <c r="J147" s="147">
        <f t="shared" si="20"/>
        <v>0</v>
      </c>
      <c r="K147" s="143" t="s">
        <v>130</v>
      </c>
      <c r="L147" s="148"/>
      <c r="M147" s="149" t="s">
        <v>19</v>
      </c>
      <c r="N147" s="150" t="s">
        <v>44</v>
      </c>
      <c r="P147" s="133">
        <f t="shared" si="21"/>
        <v>0</v>
      </c>
      <c r="Q147" s="133">
        <v>0</v>
      </c>
      <c r="R147" s="133">
        <f t="shared" si="22"/>
        <v>0</v>
      </c>
      <c r="S147" s="133">
        <v>0</v>
      </c>
      <c r="T147" s="134">
        <f t="shared" si="23"/>
        <v>0</v>
      </c>
      <c r="AR147" s="135" t="s">
        <v>131</v>
      </c>
      <c r="AT147" s="135" t="s">
        <v>135</v>
      </c>
      <c r="AU147" s="135" t="s">
        <v>83</v>
      </c>
      <c r="AY147" s="14" t="s">
        <v>123</v>
      </c>
      <c r="BE147" s="136">
        <f t="shared" si="24"/>
        <v>0</v>
      </c>
      <c r="BF147" s="136">
        <f t="shared" si="25"/>
        <v>0</v>
      </c>
      <c r="BG147" s="136">
        <f t="shared" si="26"/>
        <v>0</v>
      </c>
      <c r="BH147" s="136">
        <f t="shared" si="27"/>
        <v>0</v>
      </c>
      <c r="BI147" s="136">
        <f t="shared" si="28"/>
        <v>0</v>
      </c>
      <c r="BJ147" s="14" t="s">
        <v>81</v>
      </c>
      <c r="BK147" s="136">
        <f t="shared" si="29"/>
        <v>0</v>
      </c>
      <c r="BL147" s="14" t="s">
        <v>131</v>
      </c>
      <c r="BM147" s="135" t="s">
        <v>323</v>
      </c>
    </row>
    <row r="148" spans="2:65" s="1" customFormat="1" ht="16.5" customHeight="1">
      <c r="B148" s="29"/>
      <c r="C148" s="124" t="s">
        <v>324</v>
      </c>
      <c r="D148" s="124" t="s">
        <v>126</v>
      </c>
      <c r="E148" s="125" t="s">
        <v>325</v>
      </c>
      <c r="F148" s="126" t="s">
        <v>326</v>
      </c>
      <c r="G148" s="127" t="s">
        <v>129</v>
      </c>
      <c r="H148" s="128">
        <v>42</v>
      </c>
      <c r="I148" s="129"/>
      <c r="J148" s="130">
        <f t="shared" si="20"/>
        <v>0</v>
      </c>
      <c r="K148" s="126" t="s">
        <v>130</v>
      </c>
      <c r="L148" s="29"/>
      <c r="M148" s="131" t="s">
        <v>19</v>
      </c>
      <c r="N148" s="132" t="s">
        <v>44</v>
      </c>
      <c r="P148" s="133">
        <f t="shared" si="21"/>
        <v>0</v>
      </c>
      <c r="Q148" s="133">
        <v>0</v>
      </c>
      <c r="R148" s="133">
        <f t="shared" si="22"/>
        <v>0</v>
      </c>
      <c r="S148" s="133">
        <v>0</v>
      </c>
      <c r="T148" s="134">
        <f t="shared" si="23"/>
        <v>0</v>
      </c>
      <c r="AR148" s="135" t="s">
        <v>131</v>
      </c>
      <c r="AT148" s="135" t="s">
        <v>126</v>
      </c>
      <c r="AU148" s="135" t="s">
        <v>83</v>
      </c>
      <c r="AY148" s="14" t="s">
        <v>123</v>
      </c>
      <c r="BE148" s="136">
        <f t="shared" si="24"/>
        <v>0</v>
      </c>
      <c r="BF148" s="136">
        <f t="shared" si="25"/>
        <v>0</v>
      </c>
      <c r="BG148" s="136">
        <f t="shared" si="26"/>
        <v>0</v>
      </c>
      <c r="BH148" s="136">
        <f t="shared" si="27"/>
        <v>0</v>
      </c>
      <c r="BI148" s="136">
        <f t="shared" si="28"/>
        <v>0</v>
      </c>
      <c r="BJ148" s="14" t="s">
        <v>81</v>
      </c>
      <c r="BK148" s="136">
        <f t="shared" si="29"/>
        <v>0</v>
      </c>
      <c r="BL148" s="14" t="s">
        <v>131</v>
      </c>
      <c r="BM148" s="135" t="s">
        <v>327</v>
      </c>
    </row>
    <row r="149" spans="2:65" s="1" customFormat="1" ht="16.5" customHeight="1">
      <c r="B149" s="29"/>
      <c r="C149" s="141" t="s">
        <v>328</v>
      </c>
      <c r="D149" s="141" t="s">
        <v>135</v>
      </c>
      <c r="E149" s="142" t="s">
        <v>329</v>
      </c>
      <c r="F149" s="143" t="s">
        <v>330</v>
      </c>
      <c r="G149" s="144" t="s">
        <v>129</v>
      </c>
      <c r="H149" s="145">
        <v>42</v>
      </c>
      <c r="I149" s="146"/>
      <c r="J149" s="147">
        <f t="shared" si="20"/>
        <v>0</v>
      </c>
      <c r="K149" s="143" t="s">
        <v>130</v>
      </c>
      <c r="L149" s="148"/>
      <c r="M149" s="149" t="s">
        <v>19</v>
      </c>
      <c r="N149" s="150" t="s">
        <v>44</v>
      </c>
      <c r="P149" s="133">
        <f t="shared" si="21"/>
        <v>0</v>
      </c>
      <c r="Q149" s="133">
        <v>0</v>
      </c>
      <c r="R149" s="133">
        <f t="shared" si="22"/>
        <v>0</v>
      </c>
      <c r="S149" s="133">
        <v>0</v>
      </c>
      <c r="T149" s="134">
        <f t="shared" si="23"/>
        <v>0</v>
      </c>
      <c r="AR149" s="135" t="s">
        <v>131</v>
      </c>
      <c r="AT149" s="135" t="s">
        <v>135</v>
      </c>
      <c r="AU149" s="135" t="s">
        <v>83</v>
      </c>
      <c r="AY149" s="14" t="s">
        <v>123</v>
      </c>
      <c r="BE149" s="136">
        <f t="shared" si="24"/>
        <v>0</v>
      </c>
      <c r="BF149" s="136">
        <f t="shared" si="25"/>
        <v>0</v>
      </c>
      <c r="BG149" s="136">
        <f t="shared" si="26"/>
        <v>0</v>
      </c>
      <c r="BH149" s="136">
        <f t="shared" si="27"/>
        <v>0</v>
      </c>
      <c r="BI149" s="136">
        <f t="shared" si="28"/>
        <v>0</v>
      </c>
      <c r="BJ149" s="14" t="s">
        <v>81</v>
      </c>
      <c r="BK149" s="136">
        <f t="shared" si="29"/>
        <v>0</v>
      </c>
      <c r="BL149" s="14" t="s">
        <v>131</v>
      </c>
      <c r="BM149" s="135" t="s">
        <v>331</v>
      </c>
    </row>
    <row r="150" spans="2:65" s="1" customFormat="1" ht="16.5" customHeight="1">
      <c r="B150" s="29"/>
      <c r="C150" s="124" t="s">
        <v>332</v>
      </c>
      <c r="D150" s="124" t="s">
        <v>126</v>
      </c>
      <c r="E150" s="125" t="s">
        <v>333</v>
      </c>
      <c r="F150" s="126" t="s">
        <v>334</v>
      </c>
      <c r="G150" s="127" t="s">
        <v>129</v>
      </c>
      <c r="H150" s="128">
        <v>136</v>
      </c>
      <c r="I150" s="129"/>
      <c r="J150" s="130">
        <f t="shared" si="20"/>
        <v>0</v>
      </c>
      <c r="K150" s="126" t="s">
        <v>130</v>
      </c>
      <c r="L150" s="29"/>
      <c r="M150" s="131" t="s">
        <v>19</v>
      </c>
      <c r="N150" s="132" t="s">
        <v>44</v>
      </c>
      <c r="P150" s="133">
        <f t="shared" si="21"/>
        <v>0</v>
      </c>
      <c r="Q150" s="133">
        <v>0</v>
      </c>
      <c r="R150" s="133">
        <f t="shared" si="22"/>
        <v>0</v>
      </c>
      <c r="S150" s="133">
        <v>0</v>
      </c>
      <c r="T150" s="134">
        <f t="shared" si="23"/>
        <v>0</v>
      </c>
      <c r="AR150" s="135" t="s">
        <v>131</v>
      </c>
      <c r="AT150" s="135" t="s">
        <v>126</v>
      </c>
      <c r="AU150" s="135" t="s">
        <v>83</v>
      </c>
      <c r="AY150" s="14" t="s">
        <v>123</v>
      </c>
      <c r="BE150" s="136">
        <f t="shared" si="24"/>
        <v>0</v>
      </c>
      <c r="BF150" s="136">
        <f t="shared" si="25"/>
        <v>0</v>
      </c>
      <c r="BG150" s="136">
        <f t="shared" si="26"/>
        <v>0</v>
      </c>
      <c r="BH150" s="136">
        <f t="shared" si="27"/>
        <v>0</v>
      </c>
      <c r="BI150" s="136">
        <f t="shared" si="28"/>
        <v>0</v>
      </c>
      <c r="BJ150" s="14" t="s">
        <v>81</v>
      </c>
      <c r="BK150" s="136">
        <f t="shared" si="29"/>
        <v>0</v>
      </c>
      <c r="BL150" s="14" t="s">
        <v>131</v>
      </c>
      <c r="BM150" s="135" t="s">
        <v>335</v>
      </c>
    </row>
    <row r="151" spans="2:65" s="1" customFormat="1" ht="16.5" customHeight="1">
      <c r="B151" s="29"/>
      <c r="C151" s="141" t="s">
        <v>336</v>
      </c>
      <c r="D151" s="141" t="s">
        <v>135</v>
      </c>
      <c r="E151" s="142" t="s">
        <v>337</v>
      </c>
      <c r="F151" s="143" t="s">
        <v>338</v>
      </c>
      <c r="G151" s="144" t="s">
        <v>129</v>
      </c>
      <c r="H151" s="145">
        <v>136</v>
      </c>
      <c r="I151" s="146"/>
      <c r="J151" s="147">
        <f t="shared" si="20"/>
        <v>0</v>
      </c>
      <c r="K151" s="143" t="s">
        <v>130</v>
      </c>
      <c r="L151" s="148"/>
      <c r="M151" s="149" t="s">
        <v>19</v>
      </c>
      <c r="N151" s="150" t="s">
        <v>44</v>
      </c>
      <c r="P151" s="133">
        <f t="shared" si="21"/>
        <v>0</v>
      </c>
      <c r="Q151" s="133">
        <v>0</v>
      </c>
      <c r="R151" s="133">
        <f t="shared" si="22"/>
        <v>0</v>
      </c>
      <c r="S151" s="133">
        <v>0</v>
      </c>
      <c r="T151" s="134">
        <f t="shared" si="23"/>
        <v>0</v>
      </c>
      <c r="AR151" s="135" t="s">
        <v>131</v>
      </c>
      <c r="AT151" s="135" t="s">
        <v>135</v>
      </c>
      <c r="AU151" s="135" t="s">
        <v>83</v>
      </c>
      <c r="AY151" s="14" t="s">
        <v>123</v>
      </c>
      <c r="BE151" s="136">
        <f t="shared" si="24"/>
        <v>0</v>
      </c>
      <c r="BF151" s="136">
        <f t="shared" si="25"/>
        <v>0</v>
      </c>
      <c r="BG151" s="136">
        <f t="shared" si="26"/>
        <v>0</v>
      </c>
      <c r="BH151" s="136">
        <f t="shared" si="27"/>
        <v>0</v>
      </c>
      <c r="BI151" s="136">
        <f t="shared" si="28"/>
        <v>0</v>
      </c>
      <c r="BJ151" s="14" t="s">
        <v>81</v>
      </c>
      <c r="BK151" s="136">
        <f t="shared" si="29"/>
        <v>0</v>
      </c>
      <c r="BL151" s="14" t="s">
        <v>131</v>
      </c>
      <c r="BM151" s="135" t="s">
        <v>339</v>
      </c>
    </row>
    <row r="152" spans="2:65" s="1" customFormat="1" ht="16.5" customHeight="1">
      <c r="B152" s="29"/>
      <c r="C152" s="124" t="s">
        <v>340</v>
      </c>
      <c r="D152" s="124" t="s">
        <v>126</v>
      </c>
      <c r="E152" s="125" t="s">
        <v>341</v>
      </c>
      <c r="F152" s="126" t="s">
        <v>342</v>
      </c>
      <c r="G152" s="127" t="s">
        <v>129</v>
      </c>
      <c r="H152" s="128">
        <v>10</v>
      </c>
      <c r="I152" s="129"/>
      <c r="J152" s="130">
        <f t="shared" si="20"/>
        <v>0</v>
      </c>
      <c r="K152" s="126" t="s">
        <v>130</v>
      </c>
      <c r="L152" s="29"/>
      <c r="M152" s="131" t="s">
        <v>19</v>
      </c>
      <c r="N152" s="132" t="s">
        <v>44</v>
      </c>
      <c r="P152" s="133">
        <f t="shared" si="21"/>
        <v>0</v>
      </c>
      <c r="Q152" s="133">
        <v>0</v>
      </c>
      <c r="R152" s="133">
        <f t="shared" si="22"/>
        <v>0</v>
      </c>
      <c r="S152" s="133">
        <v>0</v>
      </c>
      <c r="T152" s="134">
        <f t="shared" si="23"/>
        <v>0</v>
      </c>
      <c r="AR152" s="135" t="s">
        <v>131</v>
      </c>
      <c r="AT152" s="135" t="s">
        <v>126</v>
      </c>
      <c r="AU152" s="135" t="s">
        <v>83</v>
      </c>
      <c r="AY152" s="14" t="s">
        <v>123</v>
      </c>
      <c r="BE152" s="136">
        <f t="shared" si="24"/>
        <v>0</v>
      </c>
      <c r="BF152" s="136">
        <f t="shared" si="25"/>
        <v>0</v>
      </c>
      <c r="BG152" s="136">
        <f t="shared" si="26"/>
        <v>0</v>
      </c>
      <c r="BH152" s="136">
        <f t="shared" si="27"/>
        <v>0</v>
      </c>
      <c r="BI152" s="136">
        <f t="shared" si="28"/>
        <v>0</v>
      </c>
      <c r="BJ152" s="14" t="s">
        <v>81</v>
      </c>
      <c r="BK152" s="136">
        <f t="shared" si="29"/>
        <v>0</v>
      </c>
      <c r="BL152" s="14" t="s">
        <v>131</v>
      </c>
      <c r="BM152" s="135" t="s">
        <v>343</v>
      </c>
    </row>
    <row r="153" spans="2:65" s="1" customFormat="1" ht="16.5" customHeight="1">
      <c r="B153" s="29"/>
      <c r="C153" s="141" t="s">
        <v>344</v>
      </c>
      <c r="D153" s="141" t="s">
        <v>135</v>
      </c>
      <c r="E153" s="142" t="s">
        <v>345</v>
      </c>
      <c r="F153" s="143" t="s">
        <v>346</v>
      </c>
      <c r="G153" s="144" t="s">
        <v>129</v>
      </c>
      <c r="H153" s="145">
        <v>10</v>
      </c>
      <c r="I153" s="146"/>
      <c r="J153" s="147">
        <f t="shared" si="20"/>
        <v>0</v>
      </c>
      <c r="K153" s="143" t="s">
        <v>130</v>
      </c>
      <c r="L153" s="148"/>
      <c r="M153" s="149" t="s">
        <v>19</v>
      </c>
      <c r="N153" s="150" t="s">
        <v>44</v>
      </c>
      <c r="P153" s="133">
        <f t="shared" si="21"/>
        <v>0</v>
      </c>
      <c r="Q153" s="133">
        <v>0</v>
      </c>
      <c r="R153" s="133">
        <f t="shared" si="22"/>
        <v>0</v>
      </c>
      <c r="S153" s="133">
        <v>0</v>
      </c>
      <c r="T153" s="134">
        <f t="shared" si="23"/>
        <v>0</v>
      </c>
      <c r="AR153" s="135" t="s">
        <v>131</v>
      </c>
      <c r="AT153" s="135" t="s">
        <v>135</v>
      </c>
      <c r="AU153" s="135" t="s">
        <v>83</v>
      </c>
      <c r="AY153" s="14" t="s">
        <v>123</v>
      </c>
      <c r="BE153" s="136">
        <f t="shared" si="24"/>
        <v>0</v>
      </c>
      <c r="BF153" s="136">
        <f t="shared" si="25"/>
        <v>0</v>
      </c>
      <c r="BG153" s="136">
        <f t="shared" si="26"/>
        <v>0</v>
      </c>
      <c r="BH153" s="136">
        <f t="shared" si="27"/>
        <v>0</v>
      </c>
      <c r="BI153" s="136">
        <f t="shared" si="28"/>
        <v>0</v>
      </c>
      <c r="BJ153" s="14" t="s">
        <v>81</v>
      </c>
      <c r="BK153" s="136">
        <f t="shared" si="29"/>
        <v>0</v>
      </c>
      <c r="BL153" s="14" t="s">
        <v>131</v>
      </c>
      <c r="BM153" s="135" t="s">
        <v>347</v>
      </c>
    </row>
    <row r="154" spans="2:65" s="1" customFormat="1" ht="16.5" customHeight="1">
      <c r="B154" s="29"/>
      <c r="C154" s="124" t="s">
        <v>348</v>
      </c>
      <c r="D154" s="124" t="s">
        <v>126</v>
      </c>
      <c r="E154" s="125" t="s">
        <v>349</v>
      </c>
      <c r="F154" s="126" t="s">
        <v>350</v>
      </c>
      <c r="G154" s="127" t="s">
        <v>129</v>
      </c>
      <c r="H154" s="128">
        <v>14</v>
      </c>
      <c r="I154" s="129"/>
      <c r="J154" s="130">
        <f t="shared" si="20"/>
        <v>0</v>
      </c>
      <c r="K154" s="126" t="s">
        <v>130</v>
      </c>
      <c r="L154" s="29"/>
      <c r="M154" s="131" t="s">
        <v>19</v>
      </c>
      <c r="N154" s="132" t="s">
        <v>44</v>
      </c>
      <c r="P154" s="133">
        <f t="shared" si="21"/>
        <v>0</v>
      </c>
      <c r="Q154" s="133">
        <v>0</v>
      </c>
      <c r="R154" s="133">
        <f t="shared" si="22"/>
        <v>0</v>
      </c>
      <c r="S154" s="133">
        <v>0</v>
      </c>
      <c r="T154" s="134">
        <f t="shared" si="23"/>
        <v>0</v>
      </c>
      <c r="AR154" s="135" t="s">
        <v>131</v>
      </c>
      <c r="AT154" s="135" t="s">
        <v>126</v>
      </c>
      <c r="AU154" s="135" t="s">
        <v>83</v>
      </c>
      <c r="AY154" s="14" t="s">
        <v>123</v>
      </c>
      <c r="BE154" s="136">
        <f t="shared" si="24"/>
        <v>0</v>
      </c>
      <c r="BF154" s="136">
        <f t="shared" si="25"/>
        <v>0</v>
      </c>
      <c r="BG154" s="136">
        <f t="shared" si="26"/>
        <v>0</v>
      </c>
      <c r="BH154" s="136">
        <f t="shared" si="27"/>
        <v>0</v>
      </c>
      <c r="BI154" s="136">
        <f t="shared" si="28"/>
        <v>0</v>
      </c>
      <c r="BJ154" s="14" t="s">
        <v>81</v>
      </c>
      <c r="BK154" s="136">
        <f t="shared" si="29"/>
        <v>0</v>
      </c>
      <c r="BL154" s="14" t="s">
        <v>131</v>
      </c>
      <c r="BM154" s="135" t="s">
        <v>351</v>
      </c>
    </row>
    <row r="155" spans="2:65" s="1" customFormat="1" ht="16.5" customHeight="1">
      <c r="B155" s="29"/>
      <c r="C155" s="141" t="s">
        <v>352</v>
      </c>
      <c r="D155" s="141" t="s">
        <v>135</v>
      </c>
      <c r="E155" s="142" t="s">
        <v>353</v>
      </c>
      <c r="F155" s="143" t="s">
        <v>354</v>
      </c>
      <c r="G155" s="144" t="s">
        <v>129</v>
      </c>
      <c r="H155" s="145">
        <v>14</v>
      </c>
      <c r="I155" s="146"/>
      <c r="J155" s="147">
        <f t="shared" si="20"/>
        <v>0</v>
      </c>
      <c r="K155" s="143" t="s">
        <v>130</v>
      </c>
      <c r="L155" s="148"/>
      <c r="M155" s="149" t="s">
        <v>19</v>
      </c>
      <c r="N155" s="150" t="s">
        <v>44</v>
      </c>
      <c r="P155" s="133">
        <f t="shared" si="21"/>
        <v>0</v>
      </c>
      <c r="Q155" s="133">
        <v>0</v>
      </c>
      <c r="R155" s="133">
        <f t="shared" si="22"/>
        <v>0</v>
      </c>
      <c r="S155" s="133">
        <v>0</v>
      </c>
      <c r="T155" s="134">
        <f t="shared" si="23"/>
        <v>0</v>
      </c>
      <c r="AR155" s="135" t="s">
        <v>131</v>
      </c>
      <c r="AT155" s="135" t="s">
        <v>135</v>
      </c>
      <c r="AU155" s="135" t="s">
        <v>83</v>
      </c>
      <c r="AY155" s="14" t="s">
        <v>123</v>
      </c>
      <c r="BE155" s="136">
        <f t="shared" si="24"/>
        <v>0</v>
      </c>
      <c r="BF155" s="136">
        <f t="shared" si="25"/>
        <v>0</v>
      </c>
      <c r="BG155" s="136">
        <f t="shared" si="26"/>
        <v>0</v>
      </c>
      <c r="BH155" s="136">
        <f t="shared" si="27"/>
        <v>0</v>
      </c>
      <c r="BI155" s="136">
        <f t="shared" si="28"/>
        <v>0</v>
      </c>
      <c r="BJ155" s="14" t="s">
        <v>81</v>
      </c>
      <c r="BK155" s="136">
        <f t="shared" si="29"/>
        <v>0</v>
      </c>
      <c r="BL155" s="14" t="s">
        <v>131</v>
      </c>
      <c r="BM155" s="135" t="s">
        <v>355</v>
      </c>
    </row>
    <row r="156" spans="2:65" s="1" customFormat="1" ht="16.5" customHeight="1">
      <c r="B156" s="29"/>
      <c r="C156" s="124" t="s">
        <v>356</v>
      </c>
      <c r="D156" s="124" t="s">
        <v>126</v>
      </c>
      <c r="E156" s="125" t="s">
        <v>357</v>
      </c>
      <c r="F156" s="126" t="s">
        <v>358</v>
      </c>
      <c r="G156" s="127" t="s">
        <v>129</v>
      </c>
      <c r="H156" s="128">
        <v>2</v>
      </c>
      <c r="I156" s="129"/>
      <c r="J156" s="130">
        <f t="shared" si="20"/>
        <v>0</v>
      </c>
      <c r="K156" s="126" t="s">
        <v>130</v>
      </c>
      <c r="L156" s="29"/>
      <c r="M156" s="131" t="s">
        <v>19</v>
      </c>
      <c r="N156" s="132" t="s">
        <v>44</v>
      </c>
      <c r="P156" s="133">
        <f t="shared" si="21"/>
        <v>0</v>
      </c>
      <c r="Q156" s="133">
        <v>0</v>
      </c>
      <c r="R156" s="133">
        <f t="shared" si="22"/>
        <v>0</v>
      </c>
      <c r="S156" s="133">
        <v>0</v>
      </c>
      <c r="T156" s="134">
        <f t="shared" si="23"/>
        <v>0</v>
      </c>
      <c r="AR156" s="135" t="s">
        <v>131</v>
      </c>
      <c r="AT156" s="135" t="s">
        <v>126</v>
      </c>
      <c r="AU156" s="135" t="s">
        <v>83</v>
      </c>
      <c r="AY156" s="14" t="s">
        <v>123</v>
      </c>
      <c r="BE156" s="136">
        <f t="shared" si="24"/>
        <v>0</v>
      </c>
      <c r="BF156" s="136">
        <f t="shared" si="25"/>
        <v>0</v>
      </c>
      <c r="BG156" s="136">
        <f t="shared" si="26"/>
        <v>0</v>
      </c>
      <c r="BH156" s="136">
        <f t="shared" si="27"/>
        <v>0</v>
      </c>
      <c r="BI156" s="136">
        <f t="shared" si="28"/>
        <v>0</v>
      </c>
      <c r="BJ156" s="14" t="s">
        <v>81</v>
      </c>
      <c r="BK156" s="136">
        <f t="shared" si="29"/>
        <v>0</v>
      </c>
      <c r="BL156" s="14" t="s">
        <v>131</v>
      </c>
      <c r="BM156" s="135" t="s">
        <v>359</v>
      </c>
    </row>
    <row r="157" spans="2:65" s="1" customFormat="1" ht="16.5" customHeight="1">
      <c r="B157" s="29"/>
      <c r="C157" s="141" t="s">
        <v>360</v>
      </c>
      <c r="D157" s="141" t="s">
        <v>135</v>
      </c>
      <c r="E157" s="142" t="s">
        <v>361</v>
      </c>
      <c r="F157" s="143" t="s">
        <v>362</v>
      </c>
      <c r="G157" s="144" t="s">
        <v>129</v>
      </c>
      <c r="H157" s="145">
        <v>2</v>
      </c>
      <c r="I157" s="146"/>
      <c r="J157" s="147">
        <f t="shared" si="20"/>
        <v>0</v>
      </c>
      <c r="K157" s="143" t="s">
        <v>130</v>
      </c>
      <c r="L157" s="148"/>
      <c r="M157" s="149" t="s">
        <v>19</v>
      </c>
      <c r="N157" s="150" t="s">
        <v>44</v>
      </c>
      <c r="P157" s="133">
        <f t="shared" si="21"/>
        <v>0</v>
      </c>
      <c r="Q157" s="133">
        <v>0</v>
      </c>
      <c r="R157" s="133">
        <f t="shared" si="22"/>
        <v>0</v>
      </c>
      <c r="S157" s="133">
        <v>0</v>
      </c>
      <c r="T157" s="134">
        <f t="shared" si="23"/>
        <v>0</v>
      </c>
      <c r="AR157" s="135" t="s">
        <v>131</v>
      </c>
      <c r="AT157" s="135" t="s">
        <v>135</v>
      </c>
      <c r="AU157" s="135" t="s">
        <v>83</v>
      </c>
      <c r="AY157" s="14" t="s">
        <v>123</v>
      </c>
      <c r="BE157" s="136">
        <f t="shared" si="24"/>
        <v>0</v>
      </c>
      <c r="BF157" s="136">
        <f t="shared" si="25"/>
        <v>0</v>
      </c>
      <c r="BG157" s="136">
        <f t="shared" si="26"/>
        <v>0</v>
      </c>
      <c r="BH157" s="136">
        <f t="shared" si="27"/>
        <v>0</v>
      </c>
      <c r="BI157" s="136">
        <f t="shared" si="28"/>
        <v>0</v>
      </c>
      <c r="BJ157" s="14" t="s">
        <v>81</v>
      </c>
      <c r="BK157" s="136">
        <f t="shared" si="29"/>
        <v>0</v>
      </c>
      <c r="BL157" s="14" t="s">
        <v>131</v>
      </c>
      <c r="BM157" s="135" t="s">
        <v>363</v>
      </c>
    </row>
    <row r="158" spans="2:65" s="1" customFormat="1" ht="16.5" customHeight="1">
      <c r="B158" s="29"/>
      <c r="C158" s="124" t="s">
        <v>364</v>
      </c>
      <c r="D158" s="124" t="s">
        <v>126</v>
      </c>
      <c r="E158" s="125" t="s">
        <v>365</v>
      </c>
      <c r="F158" s="126" t="s">
        <v>366</v>
      </c>
      <c r="G158" s="127" t="s">
        <v>129</v>
      </c>
      <c r="H158" s="128">
        <v>16</v>
      </c>
      <c r="I158" s="129"/>
      <c r="J158" s="130">
        <f t="shared" si="20"/>
        <v>0</v>
      </c>
      <c r="K158" s="126" t="s">
        <v>130</v>
      </c>
      <c r="L158" s="29"/>
      <c r="M158" s="131" t="s">
        <v>19</v>
      </c>
      <c r="N158" s="132" t="s">
        <v>44</v>
      </c>
      <c r="P158" s="133">
        <f t="shared" si="21"/>
        <v>0</v>
      </c>
      <c r="Q158" s="133">
        <v>0</v>
      </c>
      <c r="R158" s="133">
        <f t="shared" si="22"/>
        <v>0</v>
      </c>
      <c r="S158" s="133">
        <v>0</v>
      </c>
      <c r="T158" s="134">
        <f t="shared" si="23"/>
        <v>0</v>
      </c>
      <c r="AR158" s="135" t="s">
        <v>131</v>
      </c>
      <c r="AT158" s="135" t="s">
        <v>126</v>
      </c>
      <c r="AU158" s="135" t="s">
        <v>83</v>
      </c>
      <c r="AY158" s="14" t="s">
        <v>123</v>
      </c>
      <c r="BE158" s="136">
        <f t="shared" si="24"/>
        <v>0</v>
      </c>
      <c r="BF158" s="136">
        <f t="shared" si="25"/>
        <v>0</v>
      </c>
      <c r="BG158" s="136">
        <f t="shared" si="26"/>
        <v>0</v>
      </c>
      <c r="BH158" s="136">
        <f t="shared" si="27"/>
        <v>0</v>
      </c>
      <c r="BI158" s="136">
        <f t="shared" si="28"/>
        <v>0</v>
      </c>
      <c r="BJ158" s="14" t="s">
        <v>81</v>
      </c>
      <c r="BK158" s="136">
        <f t="shared" si="29"/>
        <v>0</v>
      </c>
      <c r="BL158" s="14" t="s">
        <v>131</v>
      </c>
      <c r="BM158" s="135" t="s">
        <v>367</v>
      </c>
    </row>
    <row r="159" spans="2:65" s="1" customFormat="1" ht="21.75" customHeight="1">
      <c r="B159" s="29"/>
      <c r="C159" s="141" t="s">
        <v>368</v>
      </c>
      <c r="D159" s="141" t="s">
        <v>135</v>
      </c>
      <c r="E159" s="142" t="s">
        <v>369</v>
      </c>
      <c r="F159" s="143" t="s">
        <v>370</v>
      </c>
      <c r="G159" s="144" t="s">
        <v>129</v>
      </c>
      <c r="H159" s="145">
        <v>16</v>
      </c>
      <c r="I159" s="146"/>
      <c r="J159" s="147">
        <f t="shared" si="20"/>
        <v>0</v>
      </c>
      <c r="K159" s="143" t="s">
        <v>130</v>
      </c>
      <c r="L159" s="148"/>
      <c r="M159" s="149" t="s">
        <v>19</v>
      </c>
      <c r="N159" s="150" t="s">
        <v>44</v>
      </c>
      <c r="P159" s="133">
        <f t="shared" si="21"/>
        <v>0</v>
      </c>
      <c r="Q159" s="133">
        <v>0</v>
      </c>
      <c r="R159" s="133">
        <f t="shared" si="22"/>
        <v>0</v>
      </c>
      <c r="S159" s="133">
        <v>0</v>
      </c>
      <c r="T159" s="134">
        <f t="shared" si="23"/>
        <v>0</v>
      </c>
      <c r="AR159" s="135" t="s">
        <v>131</v>
      </c>
      <c r="AT159" s="135" t="s">
        <v>135</v>
      </c>
      <c r="AU159" s="135" t="s">
        <v>83</v>
      </c>
      <c r="AY159" s="14" t="s">
        <v>123</v>
      </c>
      <c r="BE159" s="136">
        <f t="shared" si="24"/>
        <v>0</v>
      </c>
      <c r="BF159" s="136">
        <f t="shared" si="25"/>
        <v>0</v>
      </c>
      <c r="BG159" s="136">
        <f t="shared" si="26"/>
        <v>0</v>
      </c>
      <c r="BH159" s="136">
        <f t="shared" si="27"/>
        <v>0</v>
      </c>
      <c r="BI159" s="136">
        <f t="shared" si="28"/>
        <v>0</v>
      </c>
      <c r="BJ159" s="14" t="s">
        <v>81</v>
      </c>
      <c r="BK159" s="136">
        <f t="shared" si="29"/>
        <v>0</v>
      </c>
      <c r="BL159" s="14" t="s">
        <v>131</v>
      </c>
      <c r="BM159" s="135" t="s">
        <v>371</v>
      </c>
    </row>
    <row r="160" spans="2:65" s="1" customFormat="1" ht="16.5" customHeight="1">
      <c r="B160" s="29"/>
      <c r="C160" s="124" t="s">
        <v>372</v>
      </c>
      <c r="D160" s="124" t="s">
        <v>126</v>
      </c>
      <c r="E160" s="125" t="s">
        <v>373</v>
      </c>
      <c r="F160" s="126" t="s">
        <v>374</v>
      </c>
      <c r="G160" s="127" t="s">
        <v>245</v>
      </c>
      <c r="H160" s="128">
        <v>822</v>
      </c>
      <c r="I160" s="129"/>
      <c r="J160" s="130">
        <f t="shared" si="20"/>
        <v>0</v>
      </c>
      <c r="K160" s="126" t="s">
        <v>130</v>
      </c>
      <c r="L160" s="29"/>
      <c r="M160" s="131" t="s">
        <v>19</v>
      </c>
      <c r="N160" s="132" t="s">
        <v>44</v>
      </c>
      <c r="P160" s="133">
        <f t="shared" si="21"/>
        <v>0</v>
      </c>
      <c r="Q160" s="133">
        <v>0</v>
      </c>
      <c r="R160" s="133">
        <f t="shared" si="22"/>
        <v>0</v>
      </c>
      <c r="S160" s="133">
        <v>0</v>
      </c>
      <c r="T160" s="134">
        <f t="shared" si="23"/>
        <v>0</v>
      </c>
      <c r="AR160" s="135" t="s">
        <v>131</v>
      </c>
      <c r="AT160" s="135" t="s">
        <v>126</v>
      </c>
      <c r="AU160" s="135" t="s">
        <v>83</v>
      </c>
      <c r="AY160" s="14" t="s">
        <v>123</v>
      </c>
      <c r="BE160" s="136">
        <f t="shared" si="24"/>
        <v>0</v>
      </c>
      <c r="BF160" s="136">
        <f t="shared" si="25"/>
        <v>0</v>
      </c>
      <c r="BG160" s="136">
        <f t="shared" si="26"/>
        <v>0</v>
      </c>
      <c r="BH160" s="136">
        <f t="shared" si="27"/>
        <v>0</v>
      </c>
      <c r="BI160" s="136">
        <f t="shared" si="28"/>
        <v>0</v>
      </c>
      <c r="BJ160" s="14" t="s">
        <v>81</v>
      </c>
      <c r="BK160" s="136">
        <f t="shared" si="29"/>
        <v>0</v>
      </c>
      <c r="BL160" s="14" t="s">
        <v>131</v>
      </c>
      <c r="BM160" s="135" t="s">
        <v>375</v>
      </c>
    </row>
    <row r="161" spans="2:65" s="1" customFormat="1" ht="16.5" customHeight="1">
      <c r="B161" s="29"/>
      <c r="C161" s="141" t="s">
        <v>376</v>
      </c>
      <c r="D161" s="141" t="s">
        <v>135</v>
      </c>
      <c r="E161" s="142" t="s">
        <v>377</v>
      </c>
      <c r="F161" s="143" t="s">
        <v>378</v>
      </c>
      <c r="G161" s="144" t="s">
        <v>245</v>
      </c>
      <c r="H161" s="145">
        <v>822</v>
      </c>
      <c r="I161" s="146"/>
      <c r="J161" s="147">
        <f t="shared" si="20"/>
        <v>0</v>
      </c>
      <c r="K161" s="143" t="s">
        <v>130</v>
      </c>
      <c r="L161" s="148"/>
      <c r="M161" s="149" t="s">
        <v>19</v>
      </c>
      <c r="N161" s="150" t="s">
        <v>44</v>
      </c>
      <c r="P161" s="133">
        <f t="shared" si="21"/>
        <v>0</v>
      </c>
      <c r="Q161" s="133">
        <v>0</v>
      </c>
      <c r="R161" s="133">
        <f t="shared" si="22"/>
        <v>0</v>
      </c>
      <c r="S161" s="133">
        <v>0</v>
      </c>
      <c r="T161" s="134">
        <f t="shared" si="23"/>
        <v>0</v>
      </c>
      <c r="AR161" s="135" t="s">
        <v>131</v>
      </c>
      <c r="AT161" s="135" t="s">
        <v>135</v>
      </c>
      <c r="AU161" s="135" t="s">
        <v>83</v>
      </c>
      <c r="AY161" s="14" t="s">
        <v>123</v>
      </c>
      <c r="BE161" s="136">
        <f t="shared" si="24"/>
        <v>0</v>
      </c>
      <c r="BF161" s="136">
        <f t="shared" si="25"/>
        <v>0</v>
      </c>
      <c r="BG161" s="136">
        <f t="shared" si="26"/>
        <v>0</v>
      </c>
      <c r="BH161" s="136">
        <f t="shared" si="27"/>
        <v>0</v>
      </c>
      <c r="BI161" s="136">
        <f t="shared" si="28"/>
        <v>0</v>
      </c>
      <c r="BJ161" s="14" t="s">
        <v>81</v>
      </c>
      <c r="BK161" s="136">
        <f t="shared" si="29"/>
        <v>0</v>
      </c>
      <c r="BL161" s="14" t="s">
        <v>131</v>
      </c>
      <c r="BM161" s="135" t="s">
        <v>379</v>
      </c>
    </row>
    <row r="162" spans="2:65" s="1" customFormat="1" ht="16.5" customHeight="1">
      <c r="B162" s="29"/>
      <c r="C162" s="124" t="s">
        <v>380</v>
      </c>
      <c r="D162" s="124" t="s">
        <v>126</v>
      </c>
      <c r="E162" s="125" t="s">
        <v>381</v>
      </c>
      <c r="F162" s="126" t="s">
        <v>382</v>
      </c>
      <c r="G162" s="127" t="s">
        <v>129</v>
      </c>
      <c r="H162" s="128">
        <v>34</v>
      </c>
      <c r="I162" s="129"/>
      <c r="J162" s="130">
        <f t="shared" si="20"/>
        <v>0</v>
      </c>
      <c r="K162" s="126" t="s">
        <v>130</v>
      </c>
      <c r="L162" s="29"/>
      <c r="M162" s="131" t="s">
        <v>19</v>
      </c>
      <c r="N162" s="132" t="s">
        <v>44</v>
      </c>
      <c r="P162" s="133">
        <f t="shared" si="21"/>
        <v>0</v>
      </c>
      <c r="Q162" s="133">
        <v>0</v>
      </c>
      <c r="R162" s="133">
        <f t="shared" si="22"/>
        <v>0</v>
      </c>
      <c r="S162" s="133">
        <v>0</v>
      </c>
      <c r="T162" s="134">
        <f t="shared" si="23"/>
        <v>0</v>
      </c>
      <c r="AR162" s="135" t="s">
        <v>131</v>
      </c>
      <c r="AT162" s="135" t="s">
        <v>126</v>
      </c>
      <c r="AU162" s="135" t="s">
        <v>83</v>
      </c>
      <c r="AY162" s="14" t="s">
        <v>123</v>
      </c>
      <c r="BE162" s="136">
        <f t="shared" si="24"/>
        <v>0</v>
      </c>
      <c r="BF162" s="136">
        <f t="shared" si="25"/>
        <v>0</v>
      </c>
      <c r="BG162" s="136">
        <f t="shared" si="26"/>
        <v>0</v>
      </c>
      <c r="BH162" s="136">
        <f t="shared" si="27"/>
        <v>0</v>
      </c>
      <c r="BI162" s="136">
        <f t="shared" si="28"/>
        <v>0</v>
      </c>
      <c r="BJ162" s="14" t="s">
        <v>81</v>
      </c>
      <c r="BK162" s="136">
        <f t="shared" si="29"/>
        <v>0</v>
      </c>
      <c r="BL162" s="14" t="s">
        <v>131</v>
      </c>
      <c r="BM162" s="135" t="s">
        <v>383</v>
      </c>
    </row>
    <row r="163" spans="2:65" s="1" customFormat="1" ht="16.5" customHeight="1">
      <c r="B163" s="29"/>
      <c r="C163" s="141" t="s">
        <v>384</v>
      </c>
      <c r="D163" s="141" t="s">
        <v>135</v>
      </c>
      <c r="E163" s="142" t="s">
        <v>385</v>
      </c>
      <c r="F163" s="143" t="s">
        <v>386</v>
      </c>
      <c r="G163" s="144" t="s">
        <v>129</v>
      </c>
      <c r="H163" s="145">
        <v>34</v>
      </c>
      <c r="I163" s="146"/>
      <c r="J163" s="147">
        <f t="shared" si="20"/>
        <v>0</v>
      </c>
      <c r="K163" s="143" t="s">
        <v>130</v>
      </c>
      <c r="L163" s="148"/>
      <c r="M163" s="149" t="s">
        <v>19</v>
      </c>
      <c r="N163" s="150" t="s">
        <v>44</v>
      </c>
      <c r="P163" s="133">
        <f t="shared" si="21"/>
        <v>0</v>
      </c>
      <c r="Q163" s="133">
        <v>0</v>
      </c>
      <c r="R163" s="133">
        <f t="shared" si="22"/>
        <v>0</v>
      </c>
      <c r="S163" s="133">
        <v>0</v>
      </c>
      <c r="T163" s="134">
        <f t="shared" si="23"/>
        <v>0</v>
      </c>
      <c r="AR163" s="135" t="s">
        <v>131</v>
      </c>
      <c r="AT163" s="135" t="s">
        <v>135</v>
      </c>
      <c r="AU163" s="135" t="s">
        <v>83</v>
      </c>
      <c r="AY163" s="14" t="s">
        <v>123</v>
      </c>
      <c r="BE163" s="136">
        <f t="shared" si="24"/>
        <v>0</v>
      </c>
      <c r="BF163" s="136">
        <f t="shared" si="25"/>
        <v>0</v>
      </c>
      <c r="BG163" s="136">
        <f t="shared" si="26"/>
        <v>0</v>
      </c>
      <c r="BH163" s="136">
        <f t="shared" si="27"/>
        <v>0</v>
      </c>
      <c r="BI163" s="136">
        <f t="shared" si="28"/>
        <v>0</v>
      </c>
      <c r="BJ163" s="14" t="s">
        <v>81</v>
      </c>
      <c r="BK163" s="136">
        <f t="shared" si="29"/>
        <v>0</v>
      </c>
      <c r="BL163" s="14" t="s">
        <v>131</v>
      </c>
      <c r="BM163" s="135" t="s">
        <v>387</v>
      </c>
    </row>
    <row r="164" spans="2:65" s="1" customFormat="1" ht="16.5" customHeight="1">
      <c r="B164" s="29"/>
      <c r="C164" s="124" t="s">
        <v>388</v>
      </c>
      <c r="D164" s="124" t="s">
        <v>126</v>
      </c>
      <c r="E164" s="125" t="s">
        <v>389</v>
      </c>
      <c r="F164" s="126" t="s">
        <v>390</v>
      </c>
      <c r="G164" s="127" t="s">
        <v>245</v>
      </c>
      <c r="H164" s="128">
        <v>15768</v>
      </c>
      <c r="I164" s="129"/>
      <c r="J164" s="130">
        <f t="shared" si="20"/>
        <v>0</v>
      </c>
      <c r="K164" s="126" t="s">
        <v>130</v>
      </c>
      <c r="L164" s="29"/>
      <c r="M164" s="131" t="s">
        <v>19</v>
      </c>
      <c r="N164" s="132" t="s">
        <v>44</v>
      </c>
      <c r="P164" s="133">
        <f t="shared" si="21"/>
        <v>0</v>
      </c>
      <c r="Q164" s="133">
        <v>0</v>
      </c>
      <c r="R164" s="133">
        <f t="shared" si="22"/>
        <v>0</v>
      </c>
      <c r="S164" s="133">
        <v>0</v>
      </c>
      <c r="T164" s="134">
        <f t="shared" si="23"/>
        <v>0</v>
      </c>
      <c r="AR164" s="135" t="s">
        <v>131</v>
      </c>
      <c r="AT164" s="135" t="s">
        <v>126</v>
      </c>
      <c r="AU164" s="135" t="s">
        <v>83</v>
      </c>
      <c r="AY164" s="14" t="s">
        <v>123</v>
      </c>
      <c r="BE164" s="136">
        <f t="shared" si="24"/>
        <v>0</v>
      </c>
      <c r="BF164" s="136">
        <f t="shared" si="25"/>
        <v>0</v>
      </c>
      <c r="BG164" s="136">
        <f t="shared" si="26"/>
        <v>0</v>
      </c>
      <c r="BH164" s="136">
        <f t="shared" si="27"/>
        <v>0</v>
      </c>
      <c r="BI164" s="136">
        <f t="shared" si="28"/>
        <v>0</v>
      </c>
      <c r="BJ164" s="14" t="s">
        <v>81</v>
      </c>
      <c r="BK164" s="136">
        <f t="shared" si="29"/>
        <v>0</v>
      </c>
      <c r="BL164" s="14" t="s">
        <v>131</v>
      </c>
      <c r="BM164" s="135" t="s">
        <v>391</v>
      </c>
    </row>
    <row r="165" spans="2:65" s="1" customFormat="1" ht="21.75" customHeight="1">
      <c r="B165" s="29"/>
      <c r="C165" s="141" t="s">
        <v>392</v>
      </c>
      <c r="D165" s="141" t="s">
        <v>135</v>
      </c>
      <c r="E165" s="142" t="s">
        <v>393</v>
      </c>
      <c r="F165" s="143" t="s">
        <v>394</v>
      </c>
      <c r="G165" s="144" t="s">
        <v>245</v>
      </c>
      <c r="H165" s="145">
        <v>3824</v>
      </c>
      <c r="I165" s="146"/>
      <c r="J165" s="147">
        <f t="shared" si="20"/>
        <v>0</v>
      </c>
      <c r="K165" s="143" t="s">
        <v>130</v>
      </c>
      <c r="L165" s="148"/>
      <c r="M165" s="149" t="s">
        <v>19</v>
      </c>
      <c r="N165" s="150" t="s">
        <v>44</v>
      </c>
      <c r="P165" s="133">
        <f t="shared" si="21"/>
        <v>0</v>
      </c>
      <c r="Q165" s="133">
        <v>0</v>
      </c>
      <c r="R165" s="133">
        <f t="shared" si="22"/>
        <v>0</v>
      </c>
      <c r="S165" s="133">
        <v>0</v>
      </c>
      <c r="T165" s="134">
        <f t="shared" si="23"/>
        <v>0</v>
      </c>
      <c r="AR165" s="135" t="s">
        <v>131</v>
      </c>
      <c r="AT165" s="135" t="s">
        <v>135</v>
      </c>
      <c r="AU165" s="135" t="s">
        <v>83</v>
      </c>
      <c r="AY165" s="14" t="s">
        <v>123</v>
      </c>
      <c r="BE165" s="136">
        <f t="shared" si="24"/>
        <v>0</v>
      </c>
      <c r="BF165" s="136">
        <f t="shared" si="25"/>
        <v>0</v>
      </c>
      <c r="BG165" s="136">
        <f t="shared" si="26"/>
        <v>0</v>
      </c>
      <c r="BH165" s="136">
        <f t="shared" si="27"/>
        <v>0</v>
      </c>
      <c r="BI165" s="136">
        <f t="shared" si="28"/>
        <v>0</v>
      </c>
      <c r="BJ165" s="14" t="s">
        <v>81</v>
      </c>
      <c r="BK165" s="136">
        <f t="shared" si="29"/>
        <v>0</v>
      </c>
      <c r="BL165" s="14" t="s">
        <v>131</v>
      </c>
      <c r="BM165" s="135" t="s">
        <v>395</v>
      </c>
    </row>
    <row r="166" spans="2:65" s="1" customFormat="1" ht="16.5" customHeight="1">
      <c r="B166" s="29"/>
      <c r="C166" s="141" t="s">
        <v>396</v>
      </c>
      <c r="D166" s="141" t="s">
        <v>135</v>
      </c>
      <c r="E166" s="142" t="s">
        <v>397</v>
      </c>
      <c r="F166" s="143" t="s">
        <v>398</v>
      </c>
      <c r="G166" s="144" t="s">
        <v>245</v>
      </c>
      <c r="H166" s="145">
        <v>11944</v>
      </c>
      <c r="I166" s="146"/>
      <c r="J166" s="147">
        <f t="shared" si="20"/>
        <v>0</v>
      </c>
      <c r="K166" s="143" t="s">
        <v>130</v>
      </c>
      <c r="L166" s="148"/>
      <c r="M166" s="149" t="s">
        <v>19</v>
      </c>
      <c r="N166" s="150" t="s">
        <v>44</v>
      </c>
      <c r="P166" s="133">
        <f t="shared" si="21"/>
        <v>0</v>
      </c>
      <c r="Q166" s="133">
        <v>0</v>
      </c>
      <c r="R166" s="133">
        <f t="shared" si="22"/>
        <v>0</v>
      </c>
      <c r="S166" s="133">
        <v>0</v>
      </c>
      <c r="T166" s="134">
        <f t="shared" si="23"/>
        <v>0</v>
      </c>
      <c r="AR166" s="135" t="s">
        <v>131</v>
      </c>
      <c r="AT166" s="135" t="s">
        <v>135</v>
      </c>
      <c r="AU166" s="135" t="s">
        <v>83</v>
      </c>
      <c r="AY166" s="14" t="s">
        <v>123</v>
      </c>
      <c r="BE166" s="136">
        <f t="shared" si="24"/>
        <v>0</v>
      </c>
      <c r="BF166" s="136">
        <f t="shared" si="25"/>
        <v>0</v>
      </c>
      <c r="BG166" s="136">
        <f t="shared" si="26"/>
        <v>0</v>
      </c>
      <c r="BH166" s="136">
        <f t="shared" si="27"/>
        <v>0</v>
      </c>
      <c r="BI166" s="136">
        <f t="shared" si="28"/>
        <v>0</v>
      </c>
      <c r="BJ166" s="14" t="s">
        <v>81</v>
      </c>
      <c r="BK166" s="136">
        <f t="shared" si="29"/>
        <v>0</v>
      </c>
      <c r="BL166" s="14" t="s">
        <v>131</v>
      </c>
      <c r="BM166" s="135" t="s">
        <v>399</v>
      </c>
    </row>
    <row r="167" spans="2:65" s="1" customFormat="1" ht="16.5" customHeight="1">
      <c r="B167" s="29"/>
      <c r="C167" s="124" t="s">
        <v>400</v>
      </c>
      <c r="D167" s="124" t="s">
        <v>126</v>
      </c>
      <c r="E167" s="125" t="s">
        <v>401</v>
      </c>
      <c r="F167" s="126" t="s">
        <v>402</v>
      </c>
      <c r="G167" s="127" t="s">
        <v>245</v>
      </c>
      <c r="H167" s="128">
        <v>11944</v>
      </c>
      <c r="I167" s="129"/>
      <c r="J167" s="130">
        <f t="shared" si="20"/>
        <v>0</v>
      </c>
      <c r="K167" s="126" t="s">
        <v>130</v>
      </c>
      <c r="L167" s="29"/>
      <c r="M167" s="131" t="s">
        <v>19</v>
      </c>
      <c r="N167" s="132" t="s">
        <v>44</v>
      </c>
      <c r="P167" s="133">
        <f t="shared" si="21"/>
        <v>0</v>
      </c>
      <c r="Q167" s="133">
        <v>0</v>
      </c>
      <c r="R167" s="133">
        <f t="shared" si="22"/>
        <v>0</v>
      </c>
      <c r="S167" s="133">
        <v>0</v>
      </c>
      <c r="T167" s="134">
        <f t="shared" si="23"/>
        <v>0</v>
      </c>
      <c r="AR167" s="135" t="s">
        <v>131</v>
      </c>
      <c r="AT167" s="135" t="s">
        <v>126</v>
      </c>
      <c r="AU167" s="135" t="s">
        <v>83</v>
      </c>
      <c r="AY167" s="14" t="s">
        <v>123</v>
      </c>
      <c r="BE167" s="136">
        <f t="shared" si="24"/>
        <v>0</v>
      </c>
      <c r="BF167" s="136">
        <f t="shared" si="25"/>
        <v>0</v>
      </c>
      <c r="BG167" s="136">
        <f t="shared" si="26"/>
        <v>0</v>
      </c>
      <c r="BH167" s="136">
        <f t="shared" si="27"/>
        <v>0</v>
      </c>
      <c r="BI167" s="136">
        <f t="shared" si="28"/>
        <v>0</v>
      </c>
      <c r="BJ167" s="14" t="s">
        <v>81</v>
      </c>
      <c r="BK167" s="136">
        <f t="shared" si="29"/>
        <v>0</v>
      </c>
      <c r="BL167" s="14" t="s">
        <v>131</v>
      </c>
      <c r="BM167" s="135" t="s">
        <v>403</v>
      </c>
    </row>
    <row r="168" spans="2:65" s="1" customFormat="1" ht="16.5" customHeight="1">
      <c r="B168" s="29"/>
      <c r="C168" s="141" t="s">
        <v>404</v>
      </c>
      <c r="D168" s="141" t="s">
        <v>135</v>
      </c>
      <c r="E168" s="142" t="s">
        <v>405</v>
      </c>
      <c r="F168" s="143" t="s">
        <v>406</v>
      </c>
      <c r="G168" s="144" t="s">
        <v>245</v>
      </c>
      <c r="H168" s="145">
        <v>11944</v>
      </c>
      <c r="I168" s="146"/>
      <c r="J168" s="147">
        <f t="shared" si="20"/>
        <v>0</v>
      </c>
      <c r="K168" s="143" t="s">
        <v>130</v>
      </c>
      <c r="L168" s="148"/>
      <c r="M168" s="149" t="s">
        <v>19</v>
      </c>
      <c r="N168" s="150" t="s">
        <v>44</v>
      </c>
      <c r="P168" s="133">
        <f t="shared" si="21"/>
        <v>0</v>
      </c>
      <c r="Q168" s="133">
        <v>0</v>
      </c>
      <c r="R168" s="133">
        <f t="shared" si="22"/>
        <v>0</v>
      </c>
      <c r="S168" s="133">
        <v>0</v>
      </c>
      <c r="T168" s="134">
        <f t="shared" si="23"/>
        <v>0</v>
      </c>
      <c r="AR168" s="135" t="s">
        <v>131</v>
      </c>
      <c r="AT168" s="135" t="s">
        <v>135</v>
      </c>
      <c r="AU168" s="135" t="s">
        <v>83</v>
      </c>
      <c r="AY168" s="14" t="s">
        <v>123</v>
      </c>
      <c r="BE168" s="136">
        <f t="shared" si="24"/>
        <v>0</v>
      </c>
      <c r="BF168" s="136">
        <f t="shared" si="25"/>
        <v>0</v>
      </c>
      <c r="BG168" s="136">
        <f t="shared" si="26"/>
        <v>0</v>
      </c>
      <c r="BH168" s="136">
        <f t="shared" si="27"/>
        <v>0</v>
      </c>
      <c r="BI168" s="136">
        <f t="shared" si="28"/>
        <v>0</v>
      </c>
      <c r="BJ168" s="14" t="s">
        <v>81</v>
      </c>
      <c r="BK168" s="136">
        <f t="shared" si="29"/>
        <v>0</v>
      </c>
      <c r="BL168" s="14" t="s">
        <v>131</v>
      </c>
      <c r="BM168" s="135" t="s">
        <v>407</v>
      </c>
    </row>
    <row r="169" spans="2:65" s="1" customFormat="1" ht="16.5" customHeight="1">
      <c r="B169" s="29"/>
      <c r="C169" s="124" t="s">
        <v>408</v>
      </c>
      <c r="D169" s="124" t="s">
        <v>126</v>
      </c>
      <c r="E169" s="125" t="s">
        <v>409</v>
      </c>
      <c r="F169" s="126" t="s">
        <v>410</v>
      </c>
      <c r="G169" s="127" t="s">
        <v>245</v>
      </c>
      <c r="H169" s="128">
        <v>11944</v>
      </c>
      <c r="I169" s="129"/>
      <c r="J169" s="130">
        <f t="shared" si="20"/>
        <v>0</v>
      </c>
      <c r="K169" s="126" t="s">
        <v>130</v>
      </c>
      <c r="L169" s="29"/>
      <c r="M169" s="131" t="s">
        <v>19</v>
      </c>
      <c r="N169" s="132" t="s">
        <v>44</v>
      </c>
      <c r="P169" s="133">
        <f t="shared" si="21"/>
        <v>0</v>
      </c>
      <c r="Q169" s="133">
        <v>0</v>
      </c>
      <c r="R169" s="133">
        <f t="shared" si="22"/>
        <v>0</v>
      </c>
      <c r="S169" s="133">
        <v>0</v>
      </c>
      <c r="T169" s="134">
        <f t="shared" si="23"/>
        <v>0</v>
      </c>
      <c r="AR169" s="135" t="s">
        <v>131</v>
      </c>
      <c r="AT169" s="135" t="s">
        <v>126</v>
      </c>
      <c r="AU169" s="135" t="s">
        <v>83</v>
      </c>
      <c r="AY169" s="14" t="s">
        <v>123</v>
      </c>
      <c r="BE169" s="136">
        <f t="shared" si="24"/>
        <v>0</v>
      </c>
      <c r="BF169" s="136">
        <f t="shared" si="25"/>
        <v>0</v>
      </c>
      <c r="BG169" s="136">
        <f t="shared" si="26"/>
        <v>0</v>
      </c>
      <c r="BH169" s="136">
        <f t="shared" si="27"/>
        <v>0</v>
      </c>
      <c r="BI169" s="136">
        <f t="shared" si="28"/>
        <v>0</v>
      </c>
      <c r="BJ169" s="14" t="s">
        <v>81</v>
      </c>
      <c r="BK169" s="136">
        <f t="shared" si="29"/>
        <v>0</v>
      </c>
      <c r="BL169" s="14" t="s">
        <v>131</v>
      </c>
      <c r="BM169" s="135" t="s">
        <v>411</v>
      </c>
    </row>
    <row r="170" spans="2:65" s="1" customFormat="1" ht="16.5" customHeight="1">
      <c r="B170" s="29"/>
      <c r="C170" s="124" t="s">
        <v>412</v>
      </c>
      <c r="D170" s="124" t="s">
        <v>126</v>
      </c>
      <c r="E170" s="125" t="s">
        <v>413</v>
      </c>
      <c r="F170" s="126" t="s">
        <v>414</v>
      </c>
      <c r="G170" s="127" t="s">
        <v>129</v>
      </c>
      <c r="H170" s="128">
        <v>34</v>
      </c>
      <c r="I170" s="129"/>
      <c r="J170" s="130">
        <f t="shared" si="20"/>
        <v>0</v>
      </c>
      <c r="K170" s="126" t="s">
        <v>130</v>
      </c>
      <c r="L170" s="29"/>
      <c r="M170" s="131" t="s">
        <v>19</v>
      </c>
      <c r="N170" s="132" t="s">
        <v>44</v>
      </c>
      <c r="P170" s="133">
        <f t="shared" si="21"/>
        <v>0</v>
      </c>
      <c r="Q170" s="133">
        <v>0</v>
      </c>
      <c r="R170" s="133">
        <f t="shared" si="22"/>
        <v>0</v>
      </c>
      <c r="S170" s="133">
        <v>0</v>
      </c>
      <c r="T170" s="134">
        <f t="shared" si="23"/>
        <v>0</v>
      </c>
      <c r="AR170" s="135" t="s">
        <v>131</v>
      </c>
      <c r="AT170" s="135" t="s">
        <v>126</v>
      </c>
      <c r="AU170" s="135" t="s">
        <v>83</v>
      </c>
      <c r="AY170" s="14" t="s">
        <v>123</v>
      </c>
      <c r="BE170" s="136">
        <f t="shared" si="24"/>
        <v>0</v>
      </c>
      <c r="BF170" s="136">
        <f t="shared" si="25"/>
        <v>0</v>
      </c>
      <c r="BG170" s="136">
        <f t="shared" si="26"/>
        <v>0</v>
      </c>
      <c r="BH170" s="136">
        <f t="shared" si="27"/>
        <v>0</v>
      </c>
      <c r="BI170" s="136">
        <f t="shared" si="28"/>
        <v>0</v>
      </c>
      <c r="BJ170" s="14" t="s">
        <v>81</v>
      </c>
      <c r="BK170" s="136">
        <f t="shared" si="29"/>
        <v>0</v>
      </c>
      <c r="BL170" s="14" t="s">
        <v>131</v>
      </c>
      <c r="BM170" s="135" t="s">
        <v>415</v>
      </c>
    </row>
    <row r="171" spans="2:65" s="1" customFormat="1" ht="16.5" customHeight="1">
      <c r="B171" s="29"/>
      <c r="C171" s="124" t="s">
        <v>416</v>
      </c>
      <c r="D171" s="124" t="s">
        <v>126</v>
      </c>
      <c r="E171" s="125" t="s">
        <v>417</v>
      </c>
      <c r="F171" s="126" t="s">
        <v>418</v>
      </c>
      <c r="G171" s="127" t="s">
        <v>129</v>
      </c>
      <c r="H171" s="128">
        <v>34</v>
      </c>
      <c r="I171" s="129"/>
      <c r="J171" s="130">
        <f t="shared" si="20"/>
        <v>0</v>
      </c>
      <c r="K171" s="126" t="s">
        <v>130</v>
      </c>
      <c r="L171" s="29"/>
      <c r="M171" s="131" t="s">
        <v>19</v>
      </c>
      <c r="N171" s="132" t="s">
        <v>44</v>
      </c>
      <c r="P171" s="133">
        <f t="shared" si="21"/>
        <v>0</v>
      </c>
      <c r="Q171" s="133">
        <v>0</v>
      </c>
      <c r="R171" s="133">
        <f t="shared" si="22"/>
        <v>0</v>
      </c>
      <c r="S171" s="133">
        <v>0</v>
      </c>
      <c r="T171" s="134">
        <f t="shared" si="23"/>
        <v>0</v>
      </c>
      <c r="AR171" s="135" t="s">
        <v>131</v>
      </c>
      <c r="AT171" s="135" t="s">
        <v>126</v>
      </c>
      <c r="AU171" s="135" t="s">
        <v>83</v>
      </c>
      <c r="AY171" s="14" t="s">
        <v>123</v>
      </c>
      <c r="BE171" s="136">
        <f t="shared" si="24"/>
        <v>0</v>
      </c>
      <c r="BF171" s="136">
        <f t="shared" si="25"/>
        <v>0</v>
      </c>
      <c r="BG171" s="136">
        <f t="shared" si="26"/>
        <v>0</v>
      </c>
      <c r="BH171" s="136">
        <f t="shared" si="27"/>
        <v>0</v>
      </c>
      <c r="BI171" s="136">
        <f t="shared" si="28"/>
        <v>0</v>
      </c>
      <c r="BJ171" s="14" t="s">
        <v>81</v>
      </c>
      <c r="BK171" s="136">
        <f t="shared" si="29"/>
        <v>0</v>
      </c>
      <c r="BL171" s="14" t="s">
        <v>131</v>
      </c>
      <c r="BM171" s="135" t="s">
        <v>419</v>
      </c>
    </row>
    <row r="172" spans="2:65" s="1" customFormat="1" ht="16.5" customHeight="1">
      <c r="B172" s="29"/>
      <c r="C172" s="124" t="s">
        <v>420</v>
      </c>
      <c r="D172" s="124" t="s">
        <v>126</v>
      </c>
      <c r="E172" s="125" t="s">
        <v>421</v>
      </c>
      <c r="F172" s="126" t="s">
        <v>422</v>
      </c>
      <c r="G172" s="127" t="s">
        <v>129</v>
      </c>
      <c r="H172" s="128">
        <v>72</v>
      </c>
      <c r="I172" s="129"/>
      <c r="J172" s="130">
        <f t="shared" si="20"/>
        <v>0</v>
      </c>
      <c r="K172" s="126" t="s">
        <v>130</v>
      </c>
      <c r="L172" s="29"/>
      <c r="M172" s="131" t="s">
        <v>19</v>
      </c>
      <c r="N172" s="132" t="s">
        <v>44</v>
      </c>
      <c r="P172" s="133">
        <f t="shared" si="21"/>
        <v>0</v>
      </c>
      <c r="Q172" s="133">
        <v>0</v>
      </c>
      <c r="R172" s="133">
        <f t="shared" si="22"/>
        <v>0</v>
      </c>
      <c r="S172" s="133">
        <v>0</v>
      </c>
      <c r="T172" s="134">
        <f t="shared" si="23"/>
        <v>0</v>
      </c>
      <c r="AR172" s="135" t="s">
        <v>131</v>
      </c>
      <c r="AT172" s="135" t="s">
        <v>126</v>
      </c>
      <c r="AU172" s="135" t="s">
        <v>83</v>
      </c>
      <c r="AY172" s="14" t="s">
        <v>123</v>
      </c>
      <c r="BE172" s="136">
        <f t="shared" si="24"/>
        <v>0</v>
      </c>
      <c r="BF172" s="136">
        <f t="shared" si="25"/>
        <v>0</v>
      </c>
      <c r="BG172" s="136">
        <f t="shared" si="26"/>
        <v>0</v>
      </c>
      <c r="BH172" s="136">
        <f t="shared" si="27"/>
        <v>0</v>
      </c>
      <c r="BI172" s="136">
        <f t="shared" si="28"/>
        <v>0</v>
      </c>
      <c r="BJ172" s="14" t="s">
        <v>81</v>
      </c>
      <c r="BK172" s="136">
        <f t="shared" si="29"/>
        <v>0</v>
      </c>
      <c r="BL172" s="14" t="s">
        <v>131</v>
      </c>
      <c r="BM172" s="135" t="s">
        <v>423</v>
      </c>
    </row>
    <row r="173" spans="2:65" s="1" customFormat="1" ht="16.5" customHeight="1">
      <c r="B173" s="29"/>
      <c r="C173" s="124" t="s">
        <v>424</v>
      </c>
      <c r="D173" s="124" t="s">
        <v>126</v>
      </c>
      <c r="E173" s="125" t="s">
        <v>425</v>
      </c>
      <c r="F173" s="126" t="s">
        <v>426</v>
      </c>
      <c r="G173" s="127" t="s">
        <v>129</v>
      </c>
      <c r="H173" s="128">
        <v>2</v>
      </c>
      <c r="I173" s="129"/>
      <c r="J173" s="130">
        <f t="shared" ref="J173:J204" si="30">ROUND(I173*H173,2)</f>
        <v>0</v>
      </c>
      <c r="K173" s="126" t="s">
        <v>130</v>
      </c>
      <c r="L173" s="29"/>
      <c r="M173" s="131" t="s">
        <v>19</v>
      </c>
      <c r="N173" s="132" t="s">
        <v>44</v>
      </c>
      <c r="P173" s="133">
        <f t="shared" ref="P173:P204" si="31">O173*H173</f>
        <v>0</v>
      </c>
      <c r="Q173" s="133">
        <v>0</v>
      </c>
      <c r="R173" s="133">
        <f t="shared" ref="R173:R204" si="32">Q173*H173</f>
        <v>0</v>
      </c>
      <c r="S173" s="133">
        <v>0</v>
      </c>
      <c r="T173" s="134">
        <f t="shared" ref="T173:T204" si="33">S173*H173</f>
        <v>0</v>
      </c>
      <c r="AR173" s="135" t="s">
        <v>131</v>
      </c>
      <c r="AT173" s="135" t="s">
        <v>126</v>
      </c>
      <c r="AU173" s="135" t="s">
        <v>83</v>
      </c>
      <c r="AY173" s="14" t="s">
        <v>123</v>
      </c>
      <c r="BE173" s="136">
        <f t="shared" ref="BE173:BE204" si="34">IF(N173="základní",J173,0)</f>
        <v>0</v>
      </c>
      <c r="BF173" s="136">
        <f t="shared" ref="BF173:BF204" si="35">IF(N173="snížená",J173,0)</f>
        <v>0</v>
      </c>
      <c r="BG173" s="136">
        <f t="shared" ref="BG173:BG204" si="36">IF(N173="zákl. přenesená",J173,0)</f>
        <v>0</v>
      </c>
      <c r="BH173" s="136">
        <f t="shared" ref="BH173:BH204" si="37">IF(N173="sníž. přenesená",J173,0)</f>
        <v>0</v>
      </c>
      <c r="BI173" s="136">
        <f t="shared" ref="BI173:BI204" si="38">IF(N173="nulová",J173,0)</f>
        <v>0</v>
      </c>
      <c r="BJ173" s="14" t="s">
        <v>81</v>
      </c>
      <c r="BK173" s="136">
        <f t="shared" ref="BK173:BK204" si="39">ROUND(I173*H173,2)</f>
        <v>0</v>
      </c>
      <c r="BL173" s="14" t="s">
        <v>131</v>
      </c>
      <c r="BM173" s="135" t="s">
        <v>427</v>
      </c>
    </row>
    <row r="174" spans="2:65" s="1" customFormat="1" ht="16.5" customHeight="1">
      <c r="B174" s="29"/>
      <c r="C174" s="141" t="s">
        <v>428</v>
      </c>
      <c r="D174" s="141" t="s">
        <v>135</v>
      </c>
      <c r="E174" s="142" t="s">
        <v>429</v>
      </c>
      <c r="F174" s="143" t="s">
        <v>430</v>
      </c>
      <c r="G174" s="144" t="s">
        <v>129</v>
      </c>
      <c r="H174" s="145">
        <v>2</v>
      </c>
      <c r="I174" s="146"/>
      <c r="J174" s="147">
        <f t="shared" si="30"/>
        <v>0</v>
      </c>
      <c r="K174" s="143" t="s">
        <v>130</v>
      </c>
      <c r="L174" s="148"/>
      <c r="M174" s="149" t="s">
        <v>19</v>
      </c>
      <c r="N174" s="150" t="s">
        <v>44</v>
      </c>
      <c r="P174" s="133">
        <f t="shared" si="31"/>
        <v>0</v>
      </c>
      <c r="Q174" s="133">
        <v>0</v>
      </c>
      <c r="R174" s="133">
        <f t="shared" si="32"/>
        <v>0</v>
      </c>
      <c r="S174" s="133">
        <v>0</v>
      </c>
      <c r="T174" s="134">
        <f t="shared" si="33"/>
        <v>0</v>
      </c>
      <c r="AR174" s="135" t="s">
        <v>131</v>
      </c>
      <c r="AT174" s="135" t="s">
        <v>135</v>
      </c>
      <c r="AU174" s="135" t="s">
        <v>83</v>
      </c>
      <c r="AY174" s="14" t="s">
        <v>123</v>
      </c>
      <c r="BE174" s="136">
        <f t="shared" si="34"/>
        <v>0</v>
      </c>
      <c r="BF174" s="136">
        <f t="shared" si="35"/>
        <v>0</v>
      </c>
      <c r="BG174" s="136">
        <f t="shared" si="36"/>
        <v>0</v>
      </c>
      <c r="BH174" s="136">
        <f t="shared" si="37"/>
        <v>0</v>
      </c>
      <c r="BI174" s="136">
        <f t="shared" si="38"/>
        <v>0</v>
      </c>
      <c r="BJ174" s="14" t="s">
        <v>81</v>
      </c>
      <c r="BK174" s="136">
        <f t="shared" si="39"/>
        <v>0</v>
      </c>
      <c r="BL174" s="14" t="s">
        <v>131</v>
      </c>
      <c r="BM174" s="135" t="s">
        <v>431</v>
      </c>
    </row>
    <row r="175" spans="2:65" s="1" customFormat="1" ht="16.5" customHeight="1">
      <c r="B175" s="29"/>
      <c r="C175" s="124" t="s">
        <v>432</v>
      </c>
      <c r="D175" s="124" t="s">
        <v>126</v>
      </c>
      <c r="E175" s="125" t="s">
        <v>433</v>
      </c>
      <c r="F175" s="126" t="s">
        <v>434</v>
      </c>
      <c r="G175" s="127" t="s">
        <v>129</v>
      </c>
      <c r="H175" s="128">
        <v>8</v>
      </c>
      <c r="I175" s="129"/>
      <c r="J175" s="130">
        <f t="shared" si="30"/>
        <v>0</v>
      </c>
      <c r="K175" s="126" t="s">
        <v>130</v>
      </c>
      <c r="L175" s="29"/>
      <c r="M175" s="131" t="s">
        <v>19</v>
      </c>
      <c r="N175" s="132" t="s">
        <v>44</v>
      </c>
      <c r="P175" s="133">
        <f t="shared" si="31"/>
        <v>0</v>
      </c>
      <c r="Q175" s="133">
        <v>0</v>
      </c>
      <c r="R175" s="133">
        <f t="shared" si="32"/>
        <v>0</v>
      </c>
      <c r="S175" s="133">
        <v>0</v>
      </c>
      <c r="T175" s="134">
        <f t="shared" si="33"/>
        <v>0</v>
      </c>
      <c r="AR175" s="135" t="s">
        <v>131</v>
      </c>
      <c r="AT175" s="135" t="s">
        <v>126</v>
      </c>
      <c r="AU175" s="135" t="s">
        <v>83</v>
      </c>
      <c r="AY175" s="14" t="s">
        <v>123</v>
      </c>
      <c r="BE175" s="136">
        <f t="shared" si="34"/>
        <v>0</v>
      </c>
      <c r="BF175" s="136">
        <f t="shared" si="35"/>
        <v>0</v>
      </c>
      <c r="BG175" s="136">
        <f t="shared" si="36"/>
        <v>0</v>
      </c>
      <c r="BH175" s="136">
        <f t="shared" si="37"/>
        <v>0</v>
      </c>
      <c r="BI175" s="136">
        <f t="shared" si="38"/>
        <v>0</v>
      </c>
      <c r="BJ175" s="14" t="s">
        <v>81</v>
      </c>
      <c r="BK175" s="136">
        <f t="shared" si="39"/>
        <v>0</v>
      </c>
      <c r="BL175" s="14" t="s">
        <v>131</v>
      </c>
      <c r="BM175" s="135" t="s">
        <v>435</v>
      </c>
    </row>
    <row r="176" spans="2:65" s="1" customFormat="1" ht="16.5" customHeight="1">
      <c r="B176" s="29"/>
      <c r="C176" s="141" t="s">
        <v>436</v>
      </c>
      <c r="D176" s="141" t="s">
        <v>135</v>
      </c>
      <c r="E176" s="142" t="s">
        <v>437</v>
      </c>
      <c r="F176" s="143" t="s">
        <v>438</v>
      </c>
      <c r="G176" s="144" t="s">
        <v>129</v>
      </c>
      <c r="H176" s="145">
        <v>8</v>
      </c>
      <c r="I176" s="146"/>
      <c r="J176" s="147">
        <f t="shared" si="30"/>
        <v>0</v>
      </c>
      <c r="K176" s="143" t="s">
        <v>130</v>
      </c>
      <c r="L176" s="148"/>
      <c r="M176" s="149" t="s">
        <v>19</v>
      </c>
      <c r="N176" s="150" t="s">
        <v>44</v>
      </c>
      <c r="P176" s="133">
        <f t="shared" si="31"/>
        <v>0</v>
      </c>
      <c r="Q176" s="133">
        <v>0</v>
      </c>
      <c r="R176" s="133">
        <f t="shared" si="32"/>
        <v>0</v>
      </c>
      <c r="S176" s="133">
        <v>0</v>
      </c>
      <c r="T176" s="134">
        <f t="shared" si="33"/>
        <v>0</v>
      </c>
      <c r="AR176" s="135" t="s">
        <v>131</v>
      </c>
      <c r="AT176" s="135" t="s">
        <v>135</v>
      </c>
      <c r="AU176" s="135" t="s">
        <v>83</v>
      </c>
      <c r="AY176" s="14" t="s">
        <v>123</v>
      </c>
      <c r="BE176" s="136">
        <f t="shared" si="34"/>
        <v>0</v>
      </c>
      <c r="BF176" s="136">
        <f t="shared" si="35"/>
        <v>0</v>
      </c>
      <c r="BG176" s="136">
        <f t="shared" si="36"/>
        <v>0</v>
      </c>
      <c r="BH176" s="136">
        <f t="shared" si="37"/>
        <v>0</v>
      </c>
      <c r="BI176" s="136">
        <f t="shared" si="38"/>
        <v>0</v>
      </c>
      <c r="BJ176" s="14" t="s">
        <v>81</v>
      </c>
      <c r="BK176" s="136">
        <f t="shared" si="39"/>
        <v>0</v>
      </c>
      <c r="BL176" s="14" t="s">
        <v>131</v>
      </c>
      <c r="BM176" s="135" t="s">
        <v>439</v>
      </c>
    </row>
    <row r="177" spans="2:65" s="1" customFormat="1" ht="16.5" customHeight="1">
      <c r="B177" s="29"/>
      <c r="C177" s="124" t="s">
        <v>440</v>
      </c>
      <c r="D177" s="124" t="s">
        <v>126</v>
      </c>
      <c r="E177" s="125" t="s">
        <v>441</v>
      </c>
      <c r="F177" s="126" t="s">
        <v>442</v>
      </c>
      <c r="G177" s="127" t="s">
        <v>129</v>
      </c>
      <c r="H177" s="128">
        <v>18</v>
      </c>
      <c r="I177" s="129"/>
      <c r="J177" s="130">
        <f t="shared" si="30"/>
        <v>0</v>
      </c>
      <c r="K177" s="126" t="s">
        <v>130</v>
      </c>
      <c r="L177" s="29"/>
      <c r="M177" s="131" t="s">
        <v>19</v>
      </c>
      <c r="N177" s="132" t="s">
        <v>44</v>
      </c>
      <c r="P177" s="133">
        <f t="shared" si="31"/>
        <v>0</v>
      </c>
      <c r="Q177" s="133">
        <v>0</v>
      </c>
      <c r="R177" s="133">
        <f t="shared" si="32"/>
        <v>0</v>
      </c>
      <c r="S177" s="133">
        <v>0</v>
      </c>
      <c r="T177" s="134">
        <f t="shared" si="33"/>
        <v>0</v>
      </c>
      <c r="AR177" s="135" t="s">
        <v>131</v>
      </c>
      <c r="AT177" s="135" t="s">
        <v>126</v>
      </c>
      <c r="AU177" s="135" t="s">
        <v>83</v>
      </c>
      <c r="AY177" s="14" t="s">
        <v>123</v>
      </c>
      <c r="BE177" s="136">
        <f t="shared" si="34"/>
        <v>0</v>
      </c>
      <c r="BF177" s="136">
        <f t="shared" si="35"/>
        <v>0</v>
      </c>
      <c r="BG177" s="136">
        <f t="shared" si="36"/>
        <v>0</v>
      </c>
      <c r="BH177" s="136">
        <f t="shared" si="37"/>
        <v>0</v>
      </c>
      <c r="BI177" s="136">
        <f t="shared" si="38"/>
        <v>0</v>
      </c>
      <c r="BJ177" s="14" t="s">
        <v>81</v>
      </c>
      <c r="BK177" s="136">
        <f t="shared" si="39"/>
        <v>0</v>
      </c>
      <c r="BL177" s="14" t="s">
        <v>131</v>
      </c>
      <c r="BM177" s="135" t="s">
        <v>443</v>
      </c>
    </row>
    <row r="178" spans="2:65" s="1" customFormat="1" ht="16.5" customHeight="1">
      <c r="B178" s="29"/>
      <c r="C178" s="141" t="s">
        <v>444</v>
      </c>
      <c r="D178" s="141" t="s">
        <v>135</v>
      </c>
      <c r="E178" s="142" t="s">
        <v>445</v>
      </c>
      <c r="F178" s="143" t="s">
        <v>446</v>
      </c>
      <c r="G178" s="144" t="s">
        <v>129</v>
      </c>
      <c r="H178" s="145">
        <v>18</v>
      </c>
      <c r="I178" s="146"/>
      <c r="J178" s="147">
        <f t="shared" si="30"/>
        <v>0</v>
      </c>
      <c r="K178" s="143" t="s">
        <v>130</v>
      </c>
      <c r="L178" s="148"/>
      <c r="M178" s="149" t="s">
        <v>19</v>
      </c>
      <c r="N178" s="150" t="s">
        <v>44</v>
      </c>
      <c r="P178" s="133">
        <f t="shared" si="31"/>
        <v>0</v>
      </c>
      <c r="Q178" s="133">
        <v>0</v>
      </c>
      <c r="R178" s="133">
        <f t="shared" si="32"/>
        <v>0</v>
      </c>
      <c r="S178" s="133">
        <v>0</v>
      </c>
      <c r="T178" s="134">
        <f t="shared" si="33"/>
        <v>0</v>
      </c>
      <c r="AR178" s="135" t="s">
        <v>131</v>
      </c>
      <c r="AT178" s="135" t="s">
        <v>135</v>
      </c>
      <c r="AU178" s="135" t="s">
        <v>83</v>
      </c>
      <c r="AY178" s="14" t="s">
        <v>123</v>
      </c>
      <c r="BE178" s="136">
        <f t="shared" si="34"/>
        <v>0</v>
      </c>
      <c r="BF178" s="136">
        <f t="shared" si="35"/>
        <v>0</v>
      </c>
      <c r="BG178" s="136">
        <f t="shared" si="36"/>
        <v>0</v>
      </c>
      <c r="BH178" s="136">
        <f t="shared" si="37"/>
        <v>0</v>
      </c>
      <c r="BI178" s="136">
        <f t="shared" si="38"/>
        <v>0</v>
      </c>
      <c r="BJ178" s="14" t="s">
        <v>81</v>
      </c>
      <c r="BK178" s="136">
        <f t="shared" si="39"/>
        <v>0</v>
      </c>
      <c r="BL178" s="14" t="s">
        <v>131</v>
      </c>
      <c r="BM178" s="135" t="s">
        <v>447</v>
      </c>
    </row>
    <row r="179" spans="2:65" s="1" customFormat="1" ht="21.75" customHeight="1">
      <c r="B179" s="29"/>
      <c r="C179" s="124" t="s">
        <v>448</v>
      </c>
      <c r="D179" s="124" t="s">
        <v>126</v>
      </c>
      <c r="E179" s="125" t="s">
        <v>449</v>
      </c>
      <c r="F179" s="126" t="s">
        <v>450</v>
      </c>
      <c r="G179" s="127" t="s">
        <v>129</v>
      </c>
      <c r="H179" s="128">
        <v>143</v>
      </c>
      <c r="I179" s="129"/>
      <c r="J179" s="130">
        <f t="shared" si="30"/>
        <v>0</v>
      </c>
      <c r="K179" s="126" t="s">
        <v>130</v>
      </c>
      <c r="L179" s="29"/>
      <c r="M179" s="131" t="s">
        <v>19</v>
      </c>
      <c r="N179" s="132" t="s">
        <v>44</v>
      </c>
      <c r="P179" s="133">
        <f t="shared" si="31"/>
        <v>0</v>
      </c>
      <c r="Q179" s="133">
        <v>0</v>
      </c>
      <c r="R179" s="133">
        <f t="shared" si="32"/>
        <v>0</v>
      </c>
      <c r="S179" s="133">
        <v>0</v>
      </c>
      <c r="T179" s="134">
        <f t="shared" si="33"/>
        <v>0</v>
      </c>
      <c r="AR179" s="135" t="s">
        <v>131</v>
      </c>
      <c r="AT179" s="135" t="s">
        <v>126</v>
      </c>
      <c r="AU179" s="135" t="s">
        <v>83</v>
      </c>
      <c r="AY179" s="14" t="s">
        <v>123</v>
      </c>
      <c r="BE179" s="136">
        <f t="shared" si="34"/>
        <v>0</v>
      </c>
      <c r="BF179" s="136">
        <f t="shared" si="35"/>
        <v>0</v>
      </c>
      <c r="BG179" s="136">
        <f t="shared" si="36"/>
        <v>0</v>
      </c>
      <c r="BH179" s="136">
        <f t="shared" si="37"/>
        <v>0</v>
      </c>
      <c r="BI179" s="136">
        <f t="shared" si="38"/>
        <v>0</v>
      </c>
      <c r="BJ179" s="14" t="s">
        <v>81</v>
      </c>
      <c r="BK179" s="136">
        <f t="shared" si="39"/>
        <v>0</v>
      </c>
      <c r="BL179" s="14" t="s">
        <v>131</v>
      </c>
      <c r="BM179" s="135" t="s">
        <v>451</v>
      </c>
    </row>
    <row r="180" spans="2:65" s="1" customFormat="1" ht="16.5" customHeight="1">
      <c r="B180" s="29"/>
      <c r="C180" s="141" t="s">
        <v>452</v>
      </c>
      <c r="D180" s="141" t="s">
        <v>135</v>
      </c>
      <c r="E180" s="142" t="s">
        <v>453</v>
      </c>
      <c r="F180" s="143" t="s">
        <v>454</v>
      </c>
      <c r="G180" s="144" t="s">
        <v>129</v>
      </c>
      <c r="H180" s="145">
        <v>143</v>
      </c>
      <c r="I180" s="146"/>
      <c r="J180" s="147">
        <f t="shared" si="30"/>
        <v>0</v>
      </c>
      <c r="K180" s="143" t="s">
        <v>130</v>
      </c>
      <c r="L180" s="148"/>
      <c r="M180" s="149" t="s">
        <v>19</v>
      </c>
      <c r="N180" s="150" t="s">
        <v>44</v>
      </c>
      <c r="P180" s="133">
        <f t="shared" si="31"/>
        <v>0</v>
      </c>
      <c r="Q180" s="133">
        <v>0</v>
      </c>
      <c r="R180" s="133">
        <f t="shared" si="32"/>
        <v>0</v>
      </c>
      <c r="S180" s="133">
        <v>0</v>
      </c>
      <c r="T180" s="134">
        <f t="shared" si="33"/>
        <v>0</v>
      </c>
      <c r="AR180" s="135" t="s">
        <v>131</v>
      </c>
      <c r="AT180" s="135" t="s">
        <v>135</v>
      </c>
      <c r="AU180" s="135" t="s">
        <v>83</v>
      </c>
      <c r="AY180" s="14" t="s">
        <v>123</v>
      </c>
      <c r="BE180" s="136">
        <f t="shared" si="34"/>
        <v>0</v>
      </c>
      <c r="BF180" s="136">
        <f t="shared" si="35"/>
        <v>0</v>
      </c>
      <c r="BG180" s="136">
        <f t="shared" si="36"/>
        <v>0</v>
      </c>
      <c r="BH180" s="136">
        <f t="shared" si="37"/>
        <v>0</v>
      </c>
      <c r="BI180" s="136">
        <f t="shared" si="38"/>
        <v>0</v>
      </c>
      <c r="BJ180" s="14" t="s">
        <v>81</v>
      </c>
      <c r="BK180" s="136">
        <f t="shared" si="39"/>
        <v>0</v>
      </c>
      <c r="BL180" s="14" t="s">
        <v>131</v>
      </c>
      <c r="BM180" s="135" t="s">
        <v>455</v>
      </c>
    </row>
    <row r="181" spans="2:65" s="1" customFormat="1" ht="21.75" customHeight="1">
      <c r="B181" s="29"/>
      <c r="C181" s="124" t="s">
        <v>456</v>
      </c>
      <c r="D181" s="124" t="s">
        <v>126</v>
      </c>
      <c r="E181" s="125" t="s">
        <v>457</v>
      </c>
      <c r="F181" s="126" t="s">
        <v>458</v>
      </c>
      <c r="G181" s="127" t="s">
        <v>129</v>
      </c>
      <c r="H181" s="128">
        <v>55</v>
      </c>
      <c r="I181" s="129"/>
      <c r="J181" s="130">
        <f t="shared" si="30"/>
        <v>0</v>
      </c>
      <c r="K181" s="126" t="s">
        <v>130</v>
      </c>
      <c r="L181" s="29"/>
      <c r="M181" s="131" t="s">
        <v>19</v>
      </c>
      <c r="N181" s="132" t="s">
        <v>44</v>
      </c>
      <c r="P181" s="133">
        <f t="shared" si="31"/>
        <v>0</v>
      </c>
      <c r="Q181" s="133">
        <v>0</v>
      </c>
      <c r="R181" s="133">
        <f t="shared" si="32"/>
        <v>0</v>
      </c>
      <c r="S181" s="133">
        <v>0</v>
      </c>
      <c r="T181" s="134">
        <f t="shared" si="33"/>
        <v>0</v>
      </c>
      <c r="AR181" s="135" t="s">
        <v>131</v>
      </c>
      <c r="AT181" s="135" t="s">
        <v>126</v>
      </c>
      <c r="AU181" s="135" t="s">
        <v>83</v>
      </c>
      <c r="AY181" s="14" t="s">
        <v>123</v>
      </c>
      <c r="BE181" s="136">
        <f t="shared" si="34"/>
        <v>0</v>
      </c>
      <c r="BF181" s="136">
        <f t="shared" si="35"/>
        <v>0</v>
      </c>
      <c r="BG181" s="136">
        <f t="shared" si="36"/>
        <v>0</v>
      </c>
      <c r="BH181" s="136">
        <f t="shared" si="37"/>
        <v>0</v>
      </c>
      <c r="BI181" s="136">
        <f t="shared" si="38"/>
        <v>0</v>
      </c>
      <c r="BJ181" s="14" t="s">
        <v>81</v>
      </c>
      <c r="BK181" s="136">
        <f t="shared" si="39"/>
        <v>0</v>
      </c>
      <c r="BL181" s="14" t="s">
        <v>131</v>
      </c>
      <c r="BM181" s="135" t="s">
        <v>459</v>
      </c>
    </row>
    <row r="182" spans="2:65" s="1" customFormat="1" ht="16.5" customHeight="1">
      <c r="B182" s="29"/>
      <c r="C182" s="141" t="s">
        <v>460</v>
      </c>
      <c r="D182" s="141" t="s">
        <v>135</v>
      </c>
      <c r="E182" s="142" t="s">
        <v>461</v>
      </c>
      <c r="F182" s="143" t="s">
        <v>462</v>
      </c>
      <c r="G182" s="144" t="s">
        <v>129</v>
      </c>
      <c r="H182" s="145">
        <v>55</v>
      </c>
      <c r="I182" s="146"/>
      <c r="J182" s="147">
        <f t="shared" si="30"/>
        <v>0</v>
      </c>
      <c r="K182" s="143" t="s">
        <v>130</v>
      </c>
      <c r="L182" s="148"/>
      <c r="M182" s="149" t="s">
        <v>19</v>
      </c>
      <c r="N182" s="150" t="s">
        <v>44</v>
      </c>
      <c r="P182" s="133">
        <f t="shared" si="31"/>
        <v>0</v>
      </c>
      <c r="Q182" s="133">
        <v>0</v>
      </c>
      <c r="R182" s="133">
        <f t="shared" si="32"/>
        <v>0</v>
      </c>
      <c r="S182" s="133">
        <v>0</v>
      </c>
      <c r="T182" s="134">
        <f t="shared" si="33"/>
        <v>0</v>
      </c>
      <c r="AR182" s="135" t="s">
        <v>131</v>
      </c>
      <c r="AT182" s="135" t="s">
        <v>135</v>
      </c>
      <c r="AU182" s="135" t="s">
        <v>83</v>
      </c>
      <c r="AY182" s="14" t="s">
        <v>123</v>
      </c>
      <c r="BE182" s="136">
        <f t="shared" si="34"/>
        <v>0</v>
      </c>
      <c r="BF182" s="136">
        <f t="shared" si="35"/>
        <v>0</v>
      </c>
      <c r="BG182" s="136">
        <f t="shared" si="36"/>
        <v>0</v>
      </c>
      <c r="BH182" s="136">
        <f t="shared" si="37"/>
        <v>0</v>
      </c>
      <c r="BI182" s="136">
        <f t="shared" si="38"/>
        <v>0</v>
      </c>
      <c r="BJ182" s="14" t="s">
        <v>81</v>
      </c>
      <c r="BK182" s="136">
        <f t="shared" si="39"/>
        <v>0</v>
      </c>
      <c r="BL182" s="14" t="s">
        <v>131</v>
      </c>
      <c r="BM182" s="135" t="s">
        <v>463</v>
      </c>
    </row>
    <row r="183" spans="2:65" s="1" customFormat="1" ht="21.75" customHeight="1">
      <c r="B183" s="29"/>
      <c r="C183" s="124" t="s">
        <v>464</v>
      </c>
      <c r="D183" s="124" t="s">
        <v>126</v>
      </c>
      <c r="E183" s="125" t="s">
        <v>465</v>
      </c>
      <c r="F183" s="126" t="s">
        <v>466</v>
      </c>
      <c r="G183" s="127" t="s">
        <v>129</v>
      </c>
      <c r="H183" s="128">
        <v>6</v>
      </c>
      <c r="I183" s="129"/>
      <c r="J183" s="130">
        <f t="shared" si="30"/>
        <v>0</v>
      </c>
      <c r="K183" s="126" t="s">
        <v>130</v>
      </c>
      <c r="L183" s="29"/>
      <c r="M183" s="131" t="s">
        <v>19</v>
      </c>
      <c r="N183" s="132" t="s">
        <v>44</v>
      </c>
      <c r="P183" s="133">
        <f t="shared" si="31"/>
        <v>0</v>
      </c>
      <c r="Q183" s="133">
        <v>0</v>
      </c>
      <c r="R183" s="133">
        <f t="shared" si="32"/>
        <v>0</v>
      </c>
      <c r="S183" s="133">
        <v>0</v>
      </c>
      <c r="T183" s="134">
        <f t="shared" si="33"/>
        <v>0</v>
      </c>
      <c r="AR183" s="135" t="s">
        <v>131</v>
      </c>
      <c r="AT183" s="135" t="s">
        <v>126</v>
      </c>
      <c r="AU183" s="135" t="s">
        <v>83</v>
      </c>
      <c r="AY183" s="14" t="s">
        <v>123</v>
      </c>
      <c r="BE183" s="136">
        <f t="shared" si="34"/>
        <v>0</v>
      </c>
      <c r="BF183" s="136">
        <f t="shared" si="35"/>
        <v>0</v>
      </c>
      <c r="BG183" s="136">
        <f t="shared" si="36"/>
        <v>0</v>
      </c>
      <c r="BH183" s="136">
        <f t="shared" si="37"/>
        <v>0</v>
      </c>
      <c r="BI183" s="136">
        <f t="shared" si="38"/>
        <v>0</v>
      </c>
      <c r="BJ183" s="14" t="s">
        <v>81</v>
      </c>
      <c r="BK183" s="136">
        <f t="shared" si="39"/>
        <v>0</v>
      </c>
      <c r="BL183" s="14" t="s">
        <v>131</v>
      </c>
      <c r="BM183" s="135" t="s">
        <v>467</v>
      </c>
    </row>
    <row r="184" spans="2:65" s="1" customFormat="1" ht="16.5" customHeight="1">
      <c r="B184" s="29"/>
      <c r="C184" s="141" t="s">
        <v>468</v>
      </c>
      <c r="D184" s="141" t="s">
        <v>135</v>
      </c>
      <c r="E184" s="142" t="s">
        <v>469</v>
      </c>
      <c r="F184" s="143" t="s">
        <v>470</v>
      </c>
      <c r="G184" s="144" t="s">
        <v>129</v>
      </c>
      <c r="H184" s="145">
        <v>6</v>
      </c>
      <c r="I184" s="146"/>
      <c r="J184" s="147">
        <f t="shared" si="30"/>
        <v>0</v>
      </c>
      <c r="K184" s="143" t="s">
        <v>130</v>
      </c>
      <c r="L184" s="148"/>
      <c r="M184" s="149" t="s">
        <v>19</v>
      </c>
      <c r="N184" s="150" t="s">
        <v>44</v>
      </c>
      <c r="P184" s="133">
        <f t="shared" si="31"/>
        <v>0</v>
      </c>
      <c r="Q184" s="133">
        <v>0</v>
      </c>
      <c r="R184" s="133">
        <f t="shared" si="32"/>
        <v>0</v>
      </c>
      <c r="S184" s="133">
        <v>0</v>
      </c>
      <c r="T184" s="134">
        <f t="shared" si="33"/>
        <v>0</v>
      </c>
      <c r="AR184" s="135" t="s">
        <v>131</v>
      </c>
      <c r="AT184" s="135" t="s">
        <v>135</v>
      </c>
      <c r="AU184" s="135" t="s">
        <v>83</v>
      </c>
      <c r="AY184" s="14" t="s">
        <v>123</v>
      </c>
      <c r="BE184" s="136">
        <f t="shared" si="34"/>
        <v>0</v>
      </c>
      <c r="BF184" s="136">
        <f t="shared" si="35"/>
        <v>0</v>
      </c>
      <c r="BG184" s="136">
        <f t="shared" si="36"/>
        <v>0</v>
      </c>
      <c r="BH184" s="136">
        <f t="shared" si="37"/>
        <v>0</v>
      </c>
      <c r="BI184" s="136">
        <f t="shared" si="38"/>
        <v>0</v>
      </c>
      <c r="BJ184" s="14" t="s">
        <v>81</v>
      </c>
      <c r="BK184" s="136">
        <f t="shared" si="39"/>
        <v>0</v>
      </c>
      <c r="BL184" s="14" t="s">
        <v>131</v>
      </c>
      <c r="BM184" s="135" t="s">
        <v>471</v>
      </c>
    </row>
    <row r="185" spans="2:65" s="1" customFormat="1" ht="16.5" customHeight="1">
      <c r="B185" s="29"/>
      <c r="C185" s="124" t="s">
        <v>472</v>
      </c>
      <c r="D185" s="124" t="s">
        <v>126</v>
      </c>
      <c r="E185" s="125" t="s">
        <v>473</v>
      </c>
      <c r="F185" s="126" t="s">
        <v>474</v>
      </c>
      <c r="G185" s="127" t="s">
        <v>129</v>
      </c>
      <c r="H185" s="128">
        <v>149</v>
      </c>
      <c r="I185" s="129"/>
      <c r="J185" s="130">
        <f t="shared" si="30"/>
        <v>0</v>
      </c>
      <c r="K185" s="126" t="s">
        <v>130</v>
      </c>
      <c r="L185" s="29"/>
      <c r="M185" s="131" t="s">
        <v>19</v>
      </c>
      <c r="N185" s="132" t="s">
        <v>44</v>
      </c>
      <c r="P185" s="133">
        <f t="shared" si="31"/>
        <v>0</v>
      </c>
      <c r="Q185" s="133">
        <v>0</v>
      </c>
      <c r="R185" s="133">
        <f t="shared" si="32"/>
        <v>0</v>
      </c>
      <c r="S185" s="133">
        <v>0</v>
      </c>
      <c r="T185" s="134">
        <f t="shared" si="33"/>
        <v>0</v>
      </c>
      <c r="AR185" s="135" t="s">
        <v>131</v>
      </c>
      <c r="AT185" s="135" t="s">
        <v>126</v>
      </c>
      <c r="AU185" s="135" t="s">
        <v>83</v>
      </c>
      <c r="AY185" s="14" t="s">
        <v>123</v>
      </c>
      <c r="BE185" s="136">
        <f t="shared" si="34"/>
        <v>0</v>
      </c>
      <c r="BF185" s="136">
        <f t="shared" si="35"/>
        <v>0</v>
      </c>
      <c r="BG185" s="136">
        <f t="shared" si="36"/>
        <v>0</v>
      </c>
      <c r="BH185" s="136">
        <f t="shared" si="37"/>
        <v>0</v>
      </c>
      <c r="BI185" s="136">
        <f t="shared" si="38"/>
        <v>0</v>
      </c>
      <c r="BJ185" s="14" t="s">
        <v>81</v>
      </c>
      <c r="BK185" s="136">
        <f t="shared" si="39"/>
        <v>0</v>
      </c>
      <c r="BL185" s="14" t="s">
        <v>131</v>
      </c>
      <c r="BM185" s="135" t="s">
        <v>475</v>
      </c>
    </row>
    <row r="186" spans="2:65" s="1" customFormat="1" ht="16.5" customHeight="1">
      <c r="B186" s="29"/>
      <c r="C186" s="141" t="s">
        <v>476</v>
      </c>
      <c r="D186" s="141" t="s">
        <v>135</v>
      </c>
      <c r="E186" s="142" t="s">
        <v>477</v>
      </c>
      <c r="F186" s="143" t="s">
        <v>478</v>
      </c>
      <c r="G186" s="144" t="s">
        <v>129</v>
      </c>
      <c r="H186" s="145">
        <v>149</v>
      </c>
      <c r="I186" s="146"/>
      <c r="J186" s="147">
        <f t="shared" si="30"/>
        <v>0</v>
      </c>
      <c r="K186" s="143" t="s">
        <v>130</v>
      </c>
      <c r="L186" s="148"/>
      <c r="M186" s="149" t="s">
        <v>19</v>
      </c>
      <c r="N186" s="150" t="s">
        <v>44</v>
      </c>
      <c r="P186" s="133">
        <f t="shared" si="31"/>
        <v>0</v>
      </c>
      <c r="Q186" s="133">
        <v>0</v>
      </c>
      <c r="R186" s="133">
        <f t="shared" si="32"/>
        <v>0</v>
      </c>
      <c r="S186" s="133">
        <v>0</v>
      </c>
      <c r="T186" s="134">
        <f t="shared" si="33"/>
        <v>0</v>
      </c>
      <c r="AR186" s="135" t="s">
        <v>131</v>
      </c>
      <c r="AT186" s="135" t="s">
        <v>135</v>
      </c>
      <c r="AU186" s="135" t="s">
        <v>83</v>
      </c>
      <c r="AY186" s="14" t="s">
        <v>123</v>
      </c>
      <c r="BE186" s="136">
        <f t="shared" si="34"/>
        <v>0</v>
      </c>
      <c r="BF186" s="136">
        <f t="shared" si="35"/>
        <v>0</v>
      </c>
      <c r="BG186" s="136">
        <f t="shared" si="36"/>
        <v>0</v>
      </c>
      <c r="BH186" s="136">
        <f t="shared" si="37"/>
        <v>0</v>
      </c>
      <c r="BI186" s="136">
        <f t="shared" si="38"/>
        <v>0</v>
      </c>
      <c r="BJ186" s="14" t="s">
        <v>81</v>
      </c>
      <c r="BK186" s="136">
        <f t="shared" si="39"/>
        <v>0</v>
      </c>
      <c r="BL186" s="14" t="s">
        <v>131</v>
      </c>
      <c r="BM186" s="135" t="s">
        <v>479</v>
      </c>
    </row>
    <row r="187" spans="2:65" s="1" customFormat="1" ht="16.5" customHeight="1">
      <c r="B187" s="29"/>
      <c r="C187" s="124" t="s">
        <v>480</v>
      </c>
      <c r="D187" s="124" t="s">
        <v>126</v>
      </c>
      <c r="E187" s="125" t="s">
        <v>481</v>
      </c>
      <c r="F187" s="126" t="s">
        <v>482</v>
      </c>
      <c r="G187" s="127" t="s">
        <v>129</v>
      </c>
      <c r="H187" s="128">
        <v>55</v>
      </c>
      <c r="I187" s="129"/>
      <c r="J187" s="130">
        <f t="shared" si="30"/>
        <v>0</v>
      </c>
      <c r="K187" s="126" t="s">
        <v>130</v>
      </c>
      <c r="L187" s="29"/>
      <c r="M187" s="131" t="s">
        <v>19</v>
      </c>
      <c r="N187" s="132" t="s">
        <v>44</v>
      </c>
      <c r="P187" s="133">
        <f t="shared" si="31"/>
        <v>0</v>
      </c>
      <c r="Q187" s="133">
        <v>0</v>
      </c>
      <c r="R187" s="133">
        <f t="shared" si="32"/>
        <v>0</v>
      </c>
      <c r="S187" s="133">
        <v>0</v>
      </c>
      <c r="T187" s="134">
        <f t="shared" si="33"/>
        <v>0</v>
      </c>
      <c r="AR187" s="135" t="s">
        <v>131</v>
      </c>
      <c r="AT187" s="135" t="s">
        <v>126</v>
      </c>
      <c r="AU187" s="135" t="s">
        <v>83</v>
      </c>
      <c r="AY187" s="14" t="s">
        <v>123</v>
      </c>
      <c r="BE187" s="136">
        <f t="shared" si="34"/>
        <v>0</v>
      </c>
      <c r="BF187" s="136">
        <f t="shared" si="35"/>
        <v>0</v>
      </c>
      <c r="BG187" s="136">
        <f t="shared" si="36"/>
        <v>0</v>
      </c>
      <c r="BH187" s="136">
        <f t="shared" si="37"/>
        <v>0</v>
      </c>
      <c r="BI187" s="136">
        <f t="shared" si="38"/>
        <v>0</v>
      </c>
      <c r="BJ187" s="14" t="s">
        <v>81</v>
      </c>
      <c r="BK187" s="136">
        <f t="shared" si="39"/>
        <v>0</v>
      </c>
      <c r="BL187" s="14" t="s">
        <v>131</v>
      </c>
      <c r="BM187" s="135" t="s">
        <v>483</v>
      </c>
    </row>
    <row r="188" spans="2:65" s="1" customFormat="1" ht="16.5" customHeight="1">
      <c r="B188" s="29"/>
      <c r="C188" s="141" t="s">
        <v>484</v>
      </c>
      <c r="D188" s="141" t="s">
        <v>135</v>
      </c>
      <c r="E188" s="142" t="s">
        <v>485</v>
      </c>
      <c r="F188" s="143" t="s">
        <v>486</v>
      </c>
      <c r="G188" s="144" t="s">
        <v>129</v>
      </c>
      <c r="H188" s="145">
        <v>55</v>
      </c>
      <c r="I188" s="146"/>
      <c r="J188" s="147">
        <f t="shared" si="30"/>
        <v>0</v>
      </c>
      <c r="K188" s="143" t="s">
        <v>130</v>
      </c>
      <c r="L188" s="148"/>
      <c r="M188" s="149" t="s">
        <v>19</v>
      </c>
      <c r="N188" s="150" t="s">
        <v>44</v>
      </c>
      <c r="P188" s="133">
        <f t="shared" si="31"/>
        <v>0</v>
      </c>
      <c r="Q188" s="133">
        <v>0</v>
      </c>
      <c r="R188" s="133">
        <f t="shared" si="32"/>
        <v>0</v>
      </c>
      <c r="S188" s="133">
        <v>0</v>
      </c>
      <c r="T188" s="134">
        <f t="shared" si="33"/>
        <v>0</v>
      </c>
      <c r="AR188" s="135" t="s">
        <v>131</v>
      </c>
      <c r="AT188" s="135" t="s">
        <v>135</v>
      </c>
      <c r="AU188" s="135" t="s">
        <v>83</v>
      </c>
      <c r="AY188" s="14" t="s">
        <v>123</v>
      </c>
      <c r="BE188" s="136">
        <f t="shared" si="34"/>
        <v>0</v>
      </c>
      <c r="BF188" s="136">
        <f t="shared" si="35"/>
        <v>0</v>
      </c>
      <c r="BG188" s="136">
        <f t="shared" si="36"/>
        <v>0</v>
      </c>
      <c r="BH188" s="136">
        <f t="shared" si="37"/>
        <v>0</v>
      </c>
      <c r="BI188" s="136">
        <f t="shared" si="38"/>
        <v>0</v>
      </c>
      <c r="BJ188" s="14" t="s">
        <v>81</v>
      </c>
      <c r="BK188" s="136">
        <f t="shared" si="39"/>
        <v>0</v>
      </c>
      <c r="BL188" s="14" t="s">
        <v>131</v>
      </c>
      <c r="BM188" s="135" t="s">
        <v>487</v>
      </c>
    </row>
    <row r="189" spans="2:65" s="1" customFormat="1" ht="16.5" customHeight="1">
      <c r="B189" s="29"/>
      <c r="C189" s="124" t="s">
        <v>488</v>
      </c>
      <c r="D189" s="124" t="s">
        <v>126</v>
      </c>
      <c r="E189" s="125" t="s">
        <v>489</v>
      </c>
      <c r="F189" s="126" t="s">
        <v>490</v>
      </c>
      <c r="G189" s="127" t="s">
        <v>129</v>
      </c>
      <c r="H189" s="128">
        <v>2</v>
      </c>
      <c r="I189" s="129"/>
      <c r="J189" s="130">
        <f t="shared" si="30"/>
        <v>0</v>
      </c>
      <c r="K189" s="126" t="s">
        <v>130</v>
      </c>
      <c r="L189" s="29"/>
      <c r="M189" s="131" t="s">
        <v>19</v>
      </c>
      <c r="N189" s="132" t="s">
        <v>44</v>
      </c>
      <c r="P189" s="133">
        <f t="shared" si="31"/>
        <v>0</v>
      </c>
      <c r="Q189" s="133">
        <v>0</v>
      </c>
      <c r="R189" s="133">
        <f t="shared" si="32"/>
        <v>0</v>
      </c>
      <c r="S189" s="133">
        <v>0</v>
      </c>
      <c r="T189" s="134">
        <f t="shared" si="33"/>
        <v>0</v>
      </c>
      <c r="AR189" s="135" t="s">
        <v>131</v>
      </c>
      <c r="AT189" s="135" t="s">
        <v>126</v>
      </c>
      <c r="AU189" s="135" t="s">
        <v>83</v>
      </c>
      <c r="AY189" s="14" t="s">
        <v>123</v>
      </c>
      <c r="BE189" s="136">
        <f t="shared" si="34"/>
        <v>0</v>
      </c>
      <c r="BF189" s="136">
        <f t="shared" si="35"/>
        <v>0</v>
      </c>
      <c r="BG189" s="136">
        <f t="shared" si="36"/>
        <v>0</v>
      </c>
      <c r="BH189" s="136">
        <f t="shared" si="37"/>
        <v>0</v>
      </c>
      <c r="BI189" s="136">
        <f t="shared" si="38"/>
        <v>0</v>
      </c>
      <c r="BJ189" s="14" t="s">
        <v>81</v>
      </c>
      <c r="BK189" s="136">
        <f t="shared" si="39"/>
        <v>0</v>
      </c>
      <c r="BL189" s="14" t="s">
        <v>131</v>
      </c>
      <c r="BM189" s="135" t="s">
        <v>491</v>
      </c>
    </row>
    <row r="190" spans="2:65" s="1" customFormat="1" ht="21.75" customHeight="1">
      <c r="B190" s="29"/>
      <c r="C190" s="141" t="s">
        <v>492</v>
      </c>
      <c r="D190" s="141" t="s">
        <v>135</v>
      </c>
      <c r="E190" s="142" t="s">
        <v>493</v>
      </c>
      <c r="F190" s="143" t="s">
        <v>494</v>
      </c>
      <c r="G190" s="144" t="s">
        <v>129</v>
      </c>
      <c r="H190" s="145">
        <v>2</v>
      </c>
      <c r="I190" s="146"/>
      <c r="J190" s="147">
        <f t="shared" si="30"/>
        <v>0</v>
      </c>
      <c r="K190" s="143" t="s">
        <v>130</v>
      </c>
      <c r="L190" s="148"/>
      <c r="M190" s="149" t="s">
        <v>19</v>
      </c>
      <c r="N190" s="150" t="s">
        <v>44</v>
      </c>
      <c r="P190" s="133">
        <f t="shared" si="31"/>
        <v>0</v>
      </c>
      <c r="Q190" s="133">
        <v>0</v>
      </c>
      <c r="R190" s="133">
        <f t="shared" si="32"/>
        <v>0</v>
      </c>
      <c r="S190" s="133">
        <v>0</v>
      </c>
      <c r="T190" s="134">
        <f t="shared" si="33"/>
        <v>0</v>
      </c>
      <c r="AR190" s="135" t="s">
        <v>131</v>
      </c>
      <c r="AT190" s="135" t="s">
        <v>135</v>
      </c>
      <c r="AU190" s="135" t="s">
        <v>83</v>
      </c>
      <c r="AY190" s="14" t="s">
        <v>123</v>
      </c>
      <c r="BE190" s="136">
        <f t="shared" si="34"/>
        <v>0</v>
      </c>
      <c r="BF190" s="136">
        <f t="shared" si="35"/>
        <v>0</v>
      </c>
      <c r="BG190" s="136">
        <f t="shared" si="36"/>
        <v>0</v>
      </c>
      <c r="BH190" s="136">
        <f t="shared" si="37"/>
        <v>0</v>
      </c>
      <c r="BI190" s="136">
        <f t="shared" si="38"/>
        <v>0</v>
      </c>
      <c r="BJ190" s="14" t="s">
        <v>81</v>
      </c>
      <c r="BK190" s="136">
        <f t="shared" si="39"/>
        <v>0</v>
      </c>
      <c r="BL190" s="14" t="s">
        <v>131</v>
      </c>
      <c r="BM190" s="135" t="s">
        <v>495</v>
      </c>
    </row>
    <row r="191" spans="2:65" s="1" customFormat="1" ht="16.5" customHeight="1">
      <c r="B191" s="29"/>
      <c r="C191" s="124" t="s">
        <v>496</v>
      </c>
      <c r="D191" s="124" t="s">
        <v>126</v>
      </c>
      <c r="E191" s="125" t="s">
        <v>497</v>
      </c>
      <c r="F191" s="126" t="s">
        <v>498</v>
      </c>
      <c r="G191" s="127" t="s">
        <v>129</v>
      </c>
      <c r="H191" s="128">
        <v>8</v>
      </c>
      <c r="I191" s="129"/>
      <c r="J191" s="130">
        <f t="shared" si="30"/>
        <v>0</v>
      </c>
      <c r="K191" s="126" t="s">
        <v>130</v>
      </c>
      <c r="L191" s="29"/>
      <c r="M191" s="131" t="s">
        <v>19</v>
      </c>
      <c r="N191" s="132" t="s">
        <v>44</v>
      </c>
      <c r="P191" s="133">
        <f t="shared" si="31"/>
        <v>0</v>
      </c>
      <c r="Q191" s="133">
        <v>0</v>
      </c>
      <c r="R191" s="133">
        <f t="shared" si="32"/>
        <v>0</v>
      </c>
      <c r="S191" s="133">
        <v>0</v>
      </c>
      <c r="T191" s="134">
        <f t="shared" si="33"/>
        <v>0</v>
      </c>
      <c r="AR191" s="135" t="s">
        <v>131</v>
      </c>
      <c r="AT191" s="135" t="s">
        <v>126</v>
      </c>
      <c r="AU191" s="135" t="s">
        <v>83</v>
      </c>
      <c r="AY191" s="14" t="s">
        <v>123</v>
      </c>
      <c r="BE191" s="136">
        <f t="shared" si="34"/>
        <v>0</v>
      </c>
      <c r="BF191" s="136">
        <f t="shared" si="35"/>
        <v>0</v>
      </c>
      <c r="BG191" s="136">
        <f t="shared" si="36"/>
        <v>0</v>
      </c>
      <c r="BH191" s="136">
        <f t="shared" si="37"/>
        <v>0</v>
      </c>
      <c r="BI191" s="136">
        <f t="shared" si="38"/>
        <v>0</v>
      </c>
      <c r="BJ191" s="14" t="s">
        <v>81</v>
      </c>
      <c r="BK191" s="136">
        <f t="shared" si="39"/>
        <v>0</v>
      </c>
      <c r="BL191" s="14" t="s">
        <v>131</v>
      </c>
      <c r="BM191" s="135" t="s">
        <v>499</v>
      </c>
    </row>
    <row r="192" spans="2:65" s="1" customFormat="1" ht="16.5" customHeight="1">
      <c r="B192" s="29"/>
      <c r="C192" s="141" t="s">
        <v>500</v>
      </c>
      <c r="D192" s="141" t="s">
        <v>135</v>
      </c>
      <c r="E192" s="142" t="s">
        <v>501</v>
      </c>
      <c r="F192" s="143" t="s">
        <v>502</v>
      </c>
      <c r="G192" s="144" t="s">
        <v>129</v>
      </c>
      <c r="H192" s="145">
        <v>8</v>
      </c>
      <c r="I192" s="146"/>
      <c r="J192" s="147">
        <f t="shared" si="30"/>
        <v>0</v>
      </c>
      <c r="K192" s="143" t="s">
        <v>130</v>
      </c>
      <c r="L192" s="148"/>
      <c r="M192" s="149" t="s">
        <v>19</v>
      </c>
      <c r="N192" s="150" t="s">
        <v>44</v>
      </c>
      <c r="P192" s="133">
        <f t="shared" si="31"/>
        <v>0</v>
      </c>
      <c r="Q192" s="133">
        <v>0</v>
      </c>
      <c r="R192" s="133">
        <f t="shared" si="32"/>
        <v>0</v>
      </c>
      <c r="S192" s="133">
        <v>0</v>
      </c>
      <c r="T192" s="134">
        <f t="shared" si="33"/>
        <v>0</v>
      </c>
      <c r="AR192" s="135" t="s">
        <v>131</v>
      </c>
      <c r="AT192" s="135" t="s">
        <v>135</v>
      </c>
      <c r="AU192" s="135" t="s">
        <v>83</v>
      </c>
      <c r="AY192" s="14" t="s">
        <v>123</v>
      </c>
      <c r="BE192" s="136">
        <f t="shared" si="34"/>
        <v>0</v>
      </c>
      <c r="BF192" s="136">
        <f t="shared" si="35"/>
        <v>0</v>
      </c>
      <c r="BG192" s="136">
        <f t="shared" si="36"/>
        <v>0</v>
      </c>
      <c r="BH192" s="136">
        <f t="shared" si="37"/>
        <v>0</v>
      </c>
      <c r="BI192" s="136">
        <f t="shared" si="38"/>
        <v>0</v>
      </c>
      <c r="BJ192" s="14" t="s">
        <v>81</v>
      </c>
      <c r="BK192" s="136">
        <f t="shared" si="39"/>
        <v>0</v>
      </c>
      <c r="BL192" s="14" t="s">
        <v>131</v>
      </c>
      <c r="BM192" s="135" t="s">
        <v>503</v>
      </c>
    </row>
    <row r="193" spans="2:65" s="1" customFormat="1" ht="16.5" customHeight="1">
      <c r="B193" s="29"/>
      <c r="C193" s="124" t="s">
        <v>504</v>
      </c>
      <c r="D193" s="124" t="s">
        <v>126</v>
      </c>
      <c r="E193" s="125" t="s">
        <v>505</v>
      </c>
      <c r="F193" s="126" t="s">
        <v>506</v>
      </c>
      <c r="G193" s="127" t="s">
        <v>129</v>
      </c>
      <c r="H193" s="128">
        <v>2</v>
      </c>
      <c r="I193" s="129"/>
      <c r="J193" s="130">
        <f t="shared" si="30"/>
        <v>0</v>
      </c>
      <c r="K193" s="126" t="s">
        <v>130</v>
      </c>
      <c r="L193" s="29"/>
      <c r="M193" s="131" t="s">
        <v>19</v>
      </c>
      <c r="N193" s="132" t="s">
        <v>44</v>
      </c>
      <c r="P193" s="133">
        <f t="shared" si="31"/>
        <v>0</v>
      </c>
      <c r="Q193" s="133">
        <v>0</v>
      </c>
      <c r="R193" s="133">
        <f t="shared" si="32"/>
        <v>0</v>
      </c>
      <c r="S193" s="133">
        <v>0</v>
      </c>
      <c r="T193" s="134">
        <f t="shared" si="33"/>
        <v>0</v>
      </c>
      <c r="AR193" s="135" t="s">
        <v>131</v>
      </c>
      <c r="AT193" s="135" t="s">
        <v>126</v>
      </c>
      <c r="AU193" s="135" t="s">
        <v>83</v>
      </c>
      <c r="AY193" s="14" t="s">
        <v>123</v>
      </c>
      <c r="BE193" s="136">
        <f t="shared" si="34"/>
        <v>0</v>
      </c>
      <c r="BF193" s="136">
        <f t="shared" si="35"/>
        <v>0</v>
      </c>
      <c r="BG193" s="136">
        <f t="shared" si="36"/>
        <v>0</v>
      </c>
      <c r="BH193" s="136">
        <f t="shared" si="37"/>
        <v>0</v>
      </c>
      <c r="BI193" s="136">
        <f t="shared" si="38"/>
        <v>0</v>
      </c>
      <c r="BJ193" s="14" t="s">
        <v>81</v>
      </c>
      <c r="BK193" s="136">
        <f t="shared" si="39"/>
        <v>0</v>
      </c>
      <c r="BL193" s="14" t="s">
        <v>131</v>
      </c>
      <c r="BM193" s="135" t="s">
        <v>507</v>
      </c>
    </row>
    <row r="194" spans="2:65" s="1" customFormat="1" ht="16.5" customHeight="1">
      <c r="B194" s="29"/>
      <c r="C194" s="141" t="s">
        <v>508</v>
      </c>
      <c r="D194" s="141" t="s">
        <v>135</v>
      </c>
      <c r="E194" s="142" t="s">
        <v>509</v>
      </c>
      <c r="F194" s="143" t="s">
        <v>510</v>
      </c>
      <c r="G194" s="144" t="s">
        <v>129</v>
      </c>
      <c r="H194" s="145">
        <v>2</v>
      </c>
      <c r="I194" s="146"/>
      <c r="J194" s="147">
        <f t="shared" si="30"/>
        <v>0</v>
      </c>
      <c r="K194" s="143" t="s">
        <v>130</v>
      </c>
      <c r="L194" s="148"/>
      <c r="M194" s="149" t="s">
        <v>19</v>
      </c>
      <c r="N194" s="150" t="s">
        <v>44</v>
      </c>
      <c r="P194" s="133">
        <f t="shared" si="31"/>
        <v>0</v>
      </c>
      <c r="Q194" s="133">
        <v>0</v>
      </c>
      <c r="R194" s="133">
        <f t="shared" si="32"/>
        <v>0</v>
      </c>
      <c r="S194" s="133">
        <v>0</v>
      </c>
      <c r="T194" s="134">
        <f t="shared" si="33"/>
        <v>0</v>
      </c>
      <c r="AR194" s="135" t="s">
        <v>131</v>
      </c>
      <c r="AT194" s="135" t="s">
        <v>135</v>
      </c>
      <c r="AU194" s="135" t="s">
        <v>83</v>
      </c>
      <c r="AY194" s="14" t="s">
        <v>123</v>
      </c>
      <c r="BE194" s="136">
        <f t="shared" si="34"/>
        <v>0</v>
      </c>
      <c r="BF194" s="136">
        <f t="shared" si="35"/>
        <v>0</v>
      </c>
      <c r="BG194" s="136">
        <f t="shared" si="36"/>
        <v>0</v>
      </c>
      <c r="BH194" s="136">
        <f t="shared" si="37"/>
        <v>0</v>
      </c>
      <c r="BI194" s="136">
        <f t="shared" si="38"/>
        <v>0</v>
      </c>
      <c r="BJ194" s="14" t="s">
        <v>81</v>
      </c>
      <c r="BK194" s="136">
        <f t="shared" si="39"/>
        <v>0</v>
      </c>
      <c r="BL194" s="14" t="s">
        <v>131</v>
      </c>
      <c r="BM194" s="135" t="s">
        <v>511</v>
      </c>
    </row>
    <row r="195" spans="2:65" s="1" customFormat="1" ht="16.5" customHeight="1">
      <c r="B195" s="29"/>
      <c r="C195" s="124" t="s">
        <v>512</v>
      </c>
      <c r="D195" s="124" t="s">
        <v>126</v>
      </c>
      <c r="E195" s="125" t="s">
        <v>513</v>
      </c>
      <c r="F195" s="126" t="s">
        <v>514</v>
      </c>
      <c r="G195" s="127" t="s">
        <v>129</v>
      </c>
      <c r="H195" s="128">
        <v>80</v>
      </c>
      <c r="I195" s="129"/>
      <c r="J195" s="130">
        <f t="shared" si="30"/>
        <v>0</v>
      </c>
      <c r="K195" s="126" t="s">
        <v>130</v>
      </c>
      <c r="L195" s="29"/>
      <c r="M195" s="131" t="s">
        <v>19</v>
      </c>
      <c r="N195" s="132" t="s">
        <v>44</v>
      </c>
      <c r="P195" s="133">
        <f t="shared" si="31"/>
        <v>0</v>
      </c>
      <c r="Q195" s="133">
        <v>0</v>
      </c>
      <c r="R195" s="133">
        <f t="shared" si="32"/>
        <v>0</v>
      </c>
      <c r="S195" s="133">
        <v>0</v>
      </c>
      <c r="T195" s="134">
        <f t="shared" si="33"/>
        <v>0</v>
      </c>
      <c r="AR195" s="135" t="s">
        <v>131</v>
      </c>
      <c r="AT195" s="135" t="s">
        <v>126</v>
      </c>
      <c r="AU195" s="135" t="s">
        <v>83</v>
      </c>
      <c r="AY195" s="14" t="s">
        <v>123</v>
      </c>
      <c r="BE195" s="136">
        <f t="shared" si="34"/>
        <v>0</v>
      </c>
      <c r="BF195" s="136">
        <f t="shared" si="35"/>
        <v>0</v>
      </c>
      <c r="BG195" s="136">
        <f t="shared" si="36"/>
        <v>0</v>
      </c>
      <c r="BH195" s="136">
        <f t="shared" si="37"/>
        <v>0</v>
      </c>
      <c r="BI195" s="136">
        <f t="shared" si="38"/>
        <v>0</v>
      </c>
      <c r="BJ195" s="14" t="s">
        <v>81</v>
      </c>
      <c r="BK195" s="136">
        <f t="shared" si="39"/>
        <v>0</v>
      </c>
      <c r="BL195" s="14" t="s">
        <v>131</v>
      </c>
      <c r="BM195" s="135" t="s">
        <v>515</v>
      </c>
    </row>
    <row r="196" spans="2:65" s="1" customFormat="1" ht="16.5" customHeight="1">
      <c r="B196" s="29"/>
      <c r="C196" s="141" t="s">
        <v>516</v>
      </c>
      <c r="D196" s="141" t="s">
        <v>135</v>
      </c>
      <c r="E196" s="142" t="s">
        <v>517</v>
      </c>
      <c r="F196" s="143" t="s">
        <v>518</v>
      </c>
      <c r="G196" s="144" t="s">
        <v>129</v>
      </c>
      <c r="H196" s="145">
        <v>80</v>
      </c>
      <c r="I196" s="146"/>
      <c r="J196" s="147">
        <f t="shared" si="30"/>
        <v>0</v>
      </c>
      <c r="K196" s="143" t="s">
        <v>130</v>
      </c>
      <c r="L196" s="148"/>
      <c r="M196" s="149" t="s">
        <v>19</v>
      </c>
      <c r="N196" s="150" t="s">
        <v>44</v>
      </c>
      <c r="P196" s="133">
        <f t="shared" si="31"/>
        <v>0</v>
      </c>
      <c r="Q196" s="133">
        <v>0</v>
      </c>
      <c r="R196" s="133">
        <f t="shared" si="32"/>
        <v>0</v>
      </c>
      <c r="S196" s="133">
        <v>0</v>
      </c>
      <c r="T196" s="134">
        <f t="shared" si="33"/>
        <v>0</v>
      </c>
      <c r="AR196" s="135" t="s">
        <v>131</v>
      </c>
      <c r="AT196" s="135" t="s">
        <v>135</v>
      </c>
      <c r="AU196" s="135" t="s">
        <v>83</v>
      </c>
      <c r="AY196" s="14" t="s">
        <v>123</v>
      </c>
      <c r="BE196" s="136">
        <f t="shared" si="34"/>
        <v>0</v>
      </c>
      <c r="BF196" s="136">
        <f t="shared" si="35"/>
        <v>0</v>
      </c>
      <c r="BG196" s="136">
        <f t="shared" si="36"/>
        <v>0</v>
      </c>
      <c r="BH196" s="136">
        <f t="shared" si="37"/>
        <v>0</v>
      </c>
      <c r="BI196" s="136">
        <f t="shared" si="38"/>
        <v>0</v>
      </c>
      <c r="BJ196" s="14" t="s">
        <v>81</v>
      </c>
      <c r="BK196" s="136">
        <f t="shared" si="39"/>
        <v>0</v>
      </c>
      <c r="BL196" s="14" t="s">
        <v>131</v>
      </c>
      <c r="BM196" s="135" t="s">
        <v>519</v>
      </c>
    </row>
    <row r="197" spans="2:65" s="1" customFormat="1" ht="16.5" customHeight="1">
      <c r="B197" s="29"/>
      <c r="C197" s="124" t="s">
        <v>520</v>
      </c>
      <c r="D197" s="124" t="s">
        <v>126</v>
      </c>
      <c r="E197" s="125" t="s">
        <v>521</v>
      </c>
      <c r="F197" s="126" t="s">
        <v>522</v>
      </c>
      <c r="G197" s="127" t="s">
        <v>245</v>
      </c>
      <c r="H197" s="128">
        <v>11216</v>
      </c>
      <c r="I197" s="129"/>
      <c r="J197" s="130">
        <f t="shared" si="30"/>
        <v>0</v>
      </c>
      <c r="K197" s="126" t="s">
        <v>130</v>
      </c>
      <c r="L197" s="29"/>
      <c r="M197" s="131" t="s">
        <v>19</v>
      </c>
      <c r="N197" s="132" t="s">
        <v>44</v>
      </c>
      <c r="P197" s="133">
        <f t="shared" si="31"/>
        <v>0</v>
      </c>
      <c r="Q197" s="133">
        <v>0</v>
      </c>
      <c r="R197" s="133">
        <f t="shared" si="32"/>
        <v>0</v>
      </c>
      <c r="S197" s="133">
        <v>0</v>
      </c>
      <c r="T197" s="134">
        <f t="shared" si="33"/>
        <v>0</v>
      </c>
      <c r="AR197" s="135" t="s">
        <v>131</v>
      </c>
      <c r="AT197" s="135" t="s">
        <v>126</v>
      </c>
      <c r="AU197" s="135" t="s">
        <v>83</v>
      </c>
      <c r="AY197" s="14" t="s">
        <v>123</v>
      </c>
      <c r="BE197" s="136">
        <f t="shared" si="34"/>
        <v>0</v>
      </c>
      <c r="BF197" s="136">
        <f t="shared" si="35"/>
        <v>0</v>
      </c>
      <c r="BG197" s="136">
        <f t="shared" si="36"/>
        <v>0</v>
      </c>
      <c r="BH197" s="136">
        <f t="shared" si="37"/>
        <v>0</v>
      </c>
      <c r="BI197" s="136">
        <f t="shared" si="38"/>
        <v>0</v>
      </c>
      <c r="BJ197" s="14" t="s">
        <v>81</v>
      </c>
      <c r="BK197" s="136">
        <f t="shared" si="39"/>
        <v>0</v>
      </c>
      <c r="BL197" s="14" t="s">
        <v>131</v>
      </c>
      <c r="BM197" s="135" t="s">
        <v>523</v>
      </c>
    </row>
    <row r="198" spans="2:65" s="1" customFormat="1" ht="16.5" customHeight="1">
      <c r="B198" s="29"/>
      <c r="C198" s="141" t="s">
        <v>524</v>
      </c>
      <c r="D198" s="141" t="s">
        <v>135</v>
      </c>
      <c r="E198" s="142" t="s">
        <v>397</v>
      </c>
      <c r="F198" s="143" t="s">
        <v>398</v>
      </c>
      <c r="G198" s="144" t="s">
        <v>245</v>
      </c>
      <c r="H198" s="145">
        <v>11216</v>
      </c>
      <c r="I198" s="146"/>
      <c r="J198" s="147">
        <f t="shared" si="30"/>
        <v>0</v>
      </c>
      <c r="K198" s="143" t="s">
        <v>130</v>
      </c>
      <c r="L198" s="148"/>
      <c r="M198" s="149" t="s">
        <v>19</v>
      </c>
      <c r="N198" s="150" t="s">
        <v>44</v>
      </c>
      <c r="P198" s="133">
        <f t="shared" si="31"/>
        <v>0</v>
      </c>
      <c r="Q198" s="133">
        <v>0</v>
      </c>
      <c r="R198" s="133">
        <f t="shared" si="32"/>
        <v>0</v>
      </c>
      <c r="S198" s="133">
        <v>0</v>
      </c>
      <c r="T198" s="134">
        <f t="shared" si="33"/>
        <v>0</v>
      </c>
      <c r="AR198" s="135" t="s">
        <v>131</v>
      </c>
      <c r="AT198" s="135" t="s">
        <v>135</v>
      </c>
      <c r="AU198" s="135" t="s">
        <v>83</v>
      </c>
      <c r="AY198" s="14" t="s">
        <v>123</v>
      </c>
      <c r="BE198" s="136">
        <f t="shared" si="34"/>
        <v>0</v>
      </c>
      <c r="BF198" s="136">
        <f t="shared" si="35"/>
        <v>0</v>
      </c>
      <c r="BG198" s="136">
        <f t="shared" si="36"/>
        <v>0</v>
      </c>
      <c r="BH198" s="136">
        <f t="shared" si="37"/>
        <v>0</v>
      </c>
      <c r="BI198" s="136">
        <f t="shared" si="38"/>
        <v>0</v>
      </c>
      <c r="BJ198" s="14" t="s">
        <v>81</v>
      </c>
      <c r="BK198" s="136">
        <f t="shared" si="39"/>
        <v>0</v>
      </c>
      <c r="BL198" s="14" t="s">
        <v>131</v>
      </c>
      <c r="BM198" s="135" t="s">
        <v>525</v>
      </c>
    </row>
    <row r="199" spans="2:65" s="1" customFormat="1" ht="16.5" customHeight="1">
      <c r="B199" s="29"/>
      <c r="C199" s="124" t="s">
        <v>526</v>
      </c>
      <c r="D199" s="124" t="s">
        <v>126</v>
      </c>
      <c r="E199" s="125" t="s">
        <v>527</v>
      </c>
      <c r="F199" s="126" t="s">
        <v>528</v>
      </c>
      <c r="G199" s="127" t="s">
        <v>129</v>
      </c>
      <c r="H199" s="128">
        <v>3</v>
      </c>
      <c r="I199" s="129"/>
      <c r="J199" s="130">
        <f t="shared" si="30"/>
        <v>0</v>
      </c>
      <c r="K199" s="126" t="s">
        <v>130</v>
      </c>
      <c r="L199" s="29"/>
      <c r="M199" s="131" t="s">
        <v>19</v>
      </c>
      <c r="N199" s="132" t="s">
        <v>44</v>
      </c>
      <c r="P199" s="133">
        <f t="shared" si="31"/>
        <v>0</v>
      </c>
      <c r="Q199" s="133">
        <v>0</v>
      </c>
      <c r="R199" s="133">
        <f t="shared" si="32"/>
        <v>0</v>
      </c>
      <c r="S199" s="133">
        <v>0</v>
      </c>
      <c r="T199" s="134">
        <f t="shared" si="33"/>
        <v>0</v>
      </c>
      <c r="AR199" s="135" t="s">
        <v>131</v>
      </c>
      <c r="AT199" s="135" t="s">
        <v>126</v>
      </c>
      <c r="AU199" s="135" t="s">
        <v>83</v>
      </c>
      <c r="AY199" s="14" t="s">
        <v>123</v>
      </c>
      <c r="BE199" s="136">
        <f t="shared" si="34"/>
        <v>0</v>
      </c>
      <c r="BF199" s="136">
        <f t="shared" si="35"/>
        <v>0</v>
      </c>
      <c r="BG199" s="136">
        <f t="shared" si="36"/>
        <v>0</v>
      </c>
      <c r="BH199" s="136">
        <f t="shared" si="37"/>
        <v>0</v>
      </c>
      <c r="BI199" s="136">
        <f t="shared" si="38"/>
        <v>0</v>
      </c>
      <c r="BJ199" s="14" t="s">
        <v>81</v>
      </c>
      <c r="BK199" s="136">
        <f t="shared" si="39"/>
        <v>0</v>
      </c>
      <c r="BL199" s="14" t="s">
        <v>131</v>
      </c>
      <c r="BM199" s="135" t="s">
        <v>529</v>
      </c>
    </row>
    <row r="200" spans="2:65" s="1" customFormat="1" ht="16.5" customHeight="1">
      <c r="B200" s="29"/>
      <c r="C200" s="141" t="s">
        <v>530</v>
      </c>
      <c r="D200" s="141" t="s">
        <v>135</v>
      </c>
      <c r="E200" s="142" t="s">
        <v>531</v>
      </c>
      <c r="F200" s="143" t="s">
        <v>532</v>
      </c>
      <c r="G200" s="144" t="s">
        <v>129</v>
      </c>
      <c r="H200" s="145">
        <v>2</v>
      </c>
      <c r="I200" s="146"/>
      <c r="J200" s="147">
        <f t="shared" si="30"/>
        <v>0</v>
      </c>
      <c r="K200" s="143" t="s">
        <v>130</v>
      </c>
      <c r="L200" s="148"/>
      <c r="M200" s="149" t="s">
        <v>19</v>
      </c>
      <c r="N200" s="150" t="s">
        <v>44</v>
      </c>
      <c r="P200" s="133">
        <f t="shared" si="31"/>
        <v>0</v>
      </c>
      <c r="Q200" s="133">
        <v>0</v>
      </c>
      <c r="R200" s="133">
        <f t="shared" si="32"/>
        <v>0</v>
      </c>
      <c r="S200" s="133">
        <v>0</v>
      </c>
      <c r="T200" s="134">
        <f t="shared" si="33"/>
        <v>0</v>
      </c>
      <c r="AR200" s="135" t="s">
        <v>131</v>
      </c>
      <c r="AT200" s="135" t="s">
        <v>135</v>
      </c>
      <c r="AU200" s="135" t="s">
        <v>83</v>
      </c>
      <c r="AY200" s="14" t="s">
        <v>123</v>
      </c>
      <c r="BE200" s="136">
        <f t="shared" si="34"/>
        <v>0</v>
      </c>
      <c r="BF200" s="136">
        <f t="shared" si="35"/>
        <v>0</v>
      </c>
      <c r="BG200" s="136">
        <f t="shared" si="36"/>
        <v>0</v>
      </c>
      <c r="BH200" s="136">
        <f t="shared" si="37"/>
        <v>0</v>
      </c>
      <c r="BI200" s="136">
        <f t="shared" si="38"/>
        <v>0</v>
      </c>
      <c r="BJ200" s="14" t="s">
        <v>81</v>
      </c>
      <c r="BK200" s="136">
        <f t="shared" si="39"/>
        <v>0</v>
      </c>
      <c r="BL200" s="14" t="s">
        <v>131</v>
      </c>
      <c r="BM200" s="135" t="s">
        <v>533</v>
      </c>
    </row>
    <row r="201" spans="2:65" s="1" customFormat="1" ht="16.5" customHeight="1">
      <c r="B201" s="29"/>
      <c r="C201" s="141" t="s">
        <v>534</v>
      </c>
      <c r="D201" s="141" t="s">
        <v>135</v>
      </c>
      <c r="E201" s="142" t="s">
        <v>535</v>
      </c>
      <c r="F201" s="143" t="s">
        <v>536</v>
      </c>
      <c r="G201" s="144" t="s">
        <v>129</v>
      </c>
      <c r="H201" s="145">
        <v>1</v>
      </c>
      <c r="I201" s="146"/>
      <c r="J201" s="147">
        <f t="shared" si="30"/>
        <v>0</v>
      </c>
      <c r="K201" s="143" t="s">
        <v>130</v>
      </c>
      <c r="L201" s="148"/>
      <c r="M201" s="149" t="s">
        <v>19</v>
      </c>
      <c r="N201" s="150" t="s">
        <v>44</v>
      </c>
      <c r="P201" s="133">
        <f t="shared" si="31"/>
        <v>0</v>
      </c>
      <c r="Q201" s="133">
        <v>0</v>
      </c>
      <c r="R201" s="133">
        <f t="shared" si="32"/>
        <v>0</v>
      </c>
      <c r="S201" s="133">
        <v>0</v>
      </c>
      <c r="T201" s="134">
        <f t="shared" si="33"/>
        <v>0</v>
      </c>
      <c r="AR201" s="135" t="s">
        <v>131</v>
      </c>
      <c r="AT201" s="135" t="s">
        <v>135</v>
      </c>
      <c r="AU201" s="135" t="s">
        <v>83</v>
      </c>
      <c r="AY201" s="14" t="s">
        <v>123</v>
      </c>
      <c r="BE201" s="136">
        <f t="shared" si="34"/>
        <v>0</v>
      </c>
      <c r="BF201" s="136">
        <f t="shared" si="35"/>
        <v>0</v>
      </c>
      <c r="BG201" s="136">
        <f t="shared" si="36"/>
        <v>0</v>
      </c>
      <c r="BH201" s="136">
        <f t="shared" si="37"/>
        <v>0</v>
      </c>
      <c r="BI201" s="136">
        <f t="shared" si="38"/>
        <v>0</v>
      </c>
      <c r="BJ201" s="14" t="s">
        <v>81</v>
      </c>
      <c r="BK201" s="136">
        <f t="shared" si="39"/>
        <v>0</v>
      </c>
      <c r="BL201" s="14" t="s">
        <v>131</v>
      </c>
      <c r="BM201" s="135" t="s">
        <v>537</v>
      </c>
    </row>
    <row r="202" spans="2:65" s="1" customFormat="1" ht="16.5" customHeight="1">
      <c r="B202" s="29"/>
      <c r="C202" s="124" t="s">
        <v>538</v>
      </c>
      <c r="D202" s="124" t="s">
        <v>126</v>
      </c>
      <c r="E202" s="125" t="s">
        <v>539</v>
      </c>
      <c r="F202" s="126" t="s">
        <v>540</v>
      </c>
      <c r="G202" s="127" t="s">
        <v>129</v>
      </c>
      <c r="H202" s="128">
        <v>1</v>
      </c>
      <c r="I202" s="129"/>
      <c r="J202" s="130">
        <f t="shared" si="30"/>
        <v>0</v>
      </c>
      <c r="K202" s="126" t="s">
        <v>130</v>
      </c>
      <c r="L202" s="29"/>
      <c r="M202" s="131" t="s">
        <v>19</v>
      </c>
      <c r="N202" s="132" t="s">
        <v>44</v>
      </c>
      <c r="P202" s="133">
        <f t="shared" si="31"/>
        <v>0</v>
      </c>
      <c r="Q202" s="133">
        <v>0</v>
      </c>
      <c r="R202" s="133">
        <f t="shared" si="32"/>
        <v>0</v>
      </c>
      <c r="S202" s="133">
        <v>0</v>
      </c>
      <c r="T202" s="134">
        <f t="shared" si="33"/>
        <v>0</v>
      </c>
      <c r="AR202" s="135" t="s">
        <v>131</v>
      </c>
      <c r="AT202" s="135" t="s">
        <v>126</v>
      </c>
      <c r="AU202" s="135" t="s">
        <v>83</v>
      </c>
      <c r="AY202" s="14" t="s">
        <v>123</v>
      </c>
      <c r="BE202" s="136">
        <f t="shared" si="34"/>
        <v>0</v>
      </c>
      <c r="BF202" s="136">
        <f t="shared" si="35"/>
        <v>0</v>
      </c>
      <c r="BG202" s="136">
        <f t="shared" si="36"/>
        <v>0</v>
      </c>
      <c r="BH202" s="136">
        <f t="shared" si="37"/>
        <v>0</v>
      </c>
      <c r="BI202" s="136">
        <f t="shared" si="38"/>
        <v>0</v>
      </c>
      <c r="BJ202" s="14" t="s">
        <v>81</v>
      </c>
      <c r="BK202" s="136">
        <f t="shared" si="39"/>
        <v>0</v>
      </c>
      <c r="BL202" s="14" t="s">
        <v>131</v>
      </c>
      <c r="BM202" s="135" t="s">
        <v>541</v>
      </c>
    </row>
    <row r="203" spans="2:65" s="1" customFormat="1" ht="16.5" customHeight="1">
      <c r="B203" s="29"/>
      <c r="C203" s="141" t="s">
        <v>542</v>
      </c>
      <c r="D203" s="141" t="s">
        <v>135</v>
      </c>
      <c r="E203" s="142" t="s">
        <v>543</v>
      </c>
      <c r="F203" s="143" t="s">
        <v>544</v>
      </c>
      <c r="G203" s="144" t="s">
        <v>129</v>
      </c>
      <c r="H203" s="145">
        <v>1</v>
      </c>
      <c r="I203" s="146"/>
      <c r="J203" s="147">
        <f t="shared" si="30"/>
        <v>0</v>
      </c>
      <c r="K203" s="143" t="s">
        <v>130</v>
      </c>
      <c r="L203" s="148"/>
      <c r="M203" s="149" t="s">
        <v>19</v>
      </c>
      <c r="N203" s="150" t="s">
        <v>44</v>
      </c>
      <c r="P203" s="133">
        <f t="shared" si="31"/>
        <v>0</v>
      </c>
      <c r="Q203" s="133">
        <v>0</v>
      </c>
      <c r="R203" s="133">
        <f t="shared" si="32"/>
        <v>0</v>
      </c>
      <c r="S203" s="133">
        <v>0</v>
      </c>
      <c r="T203" s="134">
        <f t="shared" si="33"/>
        <v>0</v>
      </c>
      <c r="AR203" s="135" t="s">
        <v>131</v>
      </c>
      <c r="AT203" s="135" t="s">
        <v>135</v>
      </c>
      <c r="AU203" s="135" t="s">
        <v>83</v>
      </c>
      <c r="AY203" s="14" t="s">
        <v>123</v>
      </c>
      <c r="BE203" s="136">
        <f t="shared" si="34"/>
        <v>0</v>
      </c>
      <c r="BF203" s="136">
        <f t="shared" si="35"/>
        <v>0</v>
      </c>
      <c r="BG203" s="136">
        <f t="shared" si="36"/>
        <v>0</v>
      </c>
      <c r="BH203" s="136">
        <f t="shared" si="37"/>
        <v>0</v>
      </c>
      <c r="BI203" s="136">
        <f t="shared" si="38"/>
        <v>0</v>
      </c>
      <c r="BJ203" s="14" t="s">
        <v>81</v>
      </c>
      <c r="BK203" s="136">
        <f t="shared" si="39"/>
        <v>0</v>
      </c>
      <c r="BL203" s="14" t="s">
        <v>131</v>
      </c>
      <c r="BM203" s="135" t="s">
        <v>545</v>
      </c>
    </row>
    <row r="204" spans="2:65" s="1" customFormat="1" ht="16.5" customHeight="1">
      <c r="B204" s="29"/>
      <c r="C204" s="124" t="s">
        <v>546</v>
      </c>
      <c r="D204" s="124" t="s">
        <v>126</v>
      </c>
      <c r="E204" s="125" t="s">
        <v>547</v>
      </c>
      <c r="F204" s="126" t="s">
        <v>548</v>
      </c>
      <c r="G204" s="127" t="s">
        <v>129</v>
      </c>
      <c r="H204" s="128">
        <v>4</v>
      </c>
      <c r="I204" s="129"/>
      <c r="J204" s="130">
        <f t="shared" si="30"/>
        <v>0</v>
      </c>
      <c r="K204" s="126" t="s">
        <v>130</v>
      </c>
      <c r="L204" s="29"/>
      <c r="M204" s="131" t="s">
        <v>19</v>
      </c>
      <c r="N204" s="132" t="s">
        <v>44</v>
      </c>
      <c r="P204" s="133">
        <f t="shared" si="31"/>
        <v>0</v>
      </c>
      <c r="Q204" s="133">
        <v>0</v>
      </c>
      <c r="R204" s="133">
        <f t="shared" si="32"/>
        <v>0</v>
      </c>
      <c r="S204" s="133">
        <v>0</v>
      </c>
      <c r="T204" s="134">
        <f t="shared" si="33"/>
        <v>0</v>
      </c>
      <c r="AR204" s="135" t="s">
        <v>131</v>
      </c>
      <c r="AT204" s="135" t="s">
        <v>126</v>
      </c>
      <c r="AU204" s="135" t="s">
        <v>83</v>
      </c>
      <c r="AY204" s="14" t="s">
        <v>123</v>
      </c>
      <c r="BE204" s="136">
        <f t="shared" si="34"/>
        <v>0</v>
      </c>
      <c r="BF204" s="136">
        <f t="shared" si="35"/>
        <v>0</v>
      </c>
      <c r="BG204" s="136">
        <f t="shared" si="36"/>
        <v>0</v>
      </c>
      <c r="BH204" s="136">
        <f t="shared" si="37"/>
        <v>0</v>
      </c>
      <c r="BI204" s="136">
        <f t="shared" si="38"/>
        <v>0</v>
      </c>
      <c r="BJ204" s="14" t="s">
        <v>81</v>
      </c>
      <c r="BK204" s="136">
        <f t="shared" si="39"/>
        <v>0</v>
      </c>
      <c r="BL204" s="14" t="s">
        <v>131</v>
      </c>
      <c r="BM204" s="135" t="s">
        <v>549</v>
      </c>
    </row>
    <row r="205" spans="2:65" s="1" customFormat="1" ht="16.5" customHeight="1">
      <c r="B205" s="29"/>
      <c r="C205" s="141" t="s">
        <v>550</v>
      </c>
      <c r="D205" s="141" t="s">
        <v>135</v>
      </c>
      <c r="E205" s="142" t="s">
        <v>551</v>
      </c>
      <c r="F205" s="143" t="s">
        <v>552</v>
      </c>
      <c r="G205" s="144" t="s">
        <v>129</v>
      </c>
      <c r="H205" s="145">
        <v>4</v>
      </c>
      <c r="I205" s="146"/>
      <c r="J205" s="147">
        <f t="shared" ref="J205:J236" si="40">ROUND(I205*H205,2)</f>
        <v>0</v>
      </c>
      <c r="K205" s="143" t="s">
        <v>130</v>
      </c>
      <c r="L205" s="148"/>
      <c r="M205" s="149" t="s">
        <v>19</v>
      </c>
      <c r="N205" s="150" t="s">
        <v>44</v>
      </c>
      <c r="P205" s="133">
        <f t="shared" ref="P205:P236" si="41">O205*H205</f>
        <v>0</v>
      </c>
      <c r="Q205" s="133">
        <v>0</v>
      </c>
      <c r="R205" s="133">
        <f t="shared" ref="R205:R236" si="42">Q205*H205</f>
        <v>0</v>
      </c>
      <c r="S205" s="133">
        <v>0</v>
      </c>
      <c r="T205" s="134">
        <f t="shared" ref="T205:T236" si="43">S205*H205</f>
        <v>0</v>
      </c>
      <c r="AR205" s="135" t="s">
        <v>131</v>
      </c>
      <c r="AT205" s="135" t="s">
        <v>135</v>
      </c>
      <c r="AU205" s="135" t="s">
        <v>83</v>
      </c>
      <c r="AY205" s="14" t="s">
        <v>123</v>
      </c>
      <c r="BE205" s="136">
        <f t="shared" ref="BE205:BE233" si="44">IF(N205="základní",J205,0)</f>
        <v>0</v>
      </c>
      <c r="BF205" s="136">
        <f t="shared" ref="BF205:BF233" si="45">IF(N205="snížená",J205,0)</f>
        <v>0</v>
      </c>
      <c r="BG205" s="136">
        <f t="shared" ref="BG205:BG233" si="46">IF(N205="zákl. přenesená",J205,0)</f>
        <v>0</v>
      </c>
      <c r="BH205" s="136">
        <f t="shared" ref="BH205:BH233" si="47">IF(N205="sníž. přenesená",J205,0)</f>
        <v>0</v>
      </c>
      <c r="BI205" s="136">
        <f t="shared" ref="BI205:BI233" si="48">IF(N205="nulová",J205,0)</f>
        <v>0</v>
      </c>
      <c r="BJ205" s="14" t="s">
        <v>81</v>
      </c>
      <c r="BK205" s="136">
        <f t="shared" ref="BK205:BK233" si="49">ROUND(I205*H205,2)</f>
        <v>0</v>
      </c>
      <c r="BL205" s="14" t="s">
        <v>131</v>
      </c>
      <c r="BM205" s="135" t="s">
        <v>553</v>
      </c>
    </row>
    <row r="206" spans="2:65" s="1" customFormat="1" ht="16.5" customHeight="1">
      <c r="B206" s="29"/>
      <c r="C206" s="141" t="s">
        <v>554</v>
      </c>
      <c r="D206" s="141" t="s">
        <v>135</v>
      </c>
      <c r="E206" s="142" t="s">
        <v>555</v>
      </c>
      <c r="F206" s="143" t="s">
        <v>556</v>
      </c>
      <c r="G206" s="144" t="s">
        <v>129</v>
      </c>
      <c r="H206" s="145">
        <v>4</v>
      </c>
      <c r="I206" s="146"/>
      <c r="J206" s="147">
        <f t="shared" si="40"/>
        <v>0</v>
      </c>
      <c r="K206" s="143" t="s">
        <v>130</v>
      </c>
      <c r="L206" s="148"/>
      <c r="M206" s="149" t="s">
        <v>19</v>
      </c>
      <c r="N206" s="150" t="s">
        <v>44</v>
      </c>
      <c r="P206" s="133">
        <f t="shared" si="41"/>
        <v>0</v>
      </c>
      <c r="Q206" s="133">
        <v>0</v>
      </c>
      <c r="R206" s="133">
        <f t="shared" si="42"/>
        <v>0</v>
      </c>
      <c r="S206" s="133">
        <v>0</v>
      </c>
      <c r="T206" s="134">
        <f t="shared" si="43"/>
        <v>0</v>
      </c>
      <c r="AR206" s="135" t="s">
        <v>131</v>
      </c>
      <c r="AT206" s="135" t="s">
        <v>135</v>
      </c>
      <c r="AU206" s="135" t="s">
        <v>83</v>
      </c>
      <c r="AY206" s="14" t="s">
        <v>123</v>
      </c>
      <c r="BE206" s="136">
        <f t="shared" si="44"/>
        <v>0</v>
      </c>
      <c r="BF206" s="136">
        <f t="shared" si="45"/>
        <v>0</v>
      </c>
      <c r="BG206" s="136">
        <f t="shared" si="46"/>
        <v>0</v>
      </c>
      <c r="BH206" s="136">
        <f t="shared" si="47"/>
        <v>0</v>
      </c>
      <c r="BI206" s="136">
        <f t="shared" si="48"/>
        <v>0</v>
      </c>
      <c r="BJ206" s="14" t="s">
        <v>81</v>
      </c>
      <c r="BK206" s="136">
        <f t="shared" si="49"/>
        <v>0</v>
      </c>
      <c r="BL206" s="14" t="s">
        <v>131</v>
      </c>
      <c r="BM206" s="135" t="s">
        <v>557</v>
      </c>
    </row>
    <row r="207" spans="2:65" s="1" customFormat="1" ht="16.5" customHeight="1">
      <c r="B207" s="29"/>
      <c r="C207" s="124" t="s">
        <v>558</v>
      </c>
      <c r="D207" s="124" t="s">
        <v>126</v>
      </c>
      <c r="E207" s="125" t="s">
        <v>559</v>
      </c>
      <c r="F207" s="126" t="s">
        <v>560</v>
      </c>
      <c r="G207" s="127" t="s">
        <v>129</v>
      </c>
      <c r="H207" s="128">
        <v>4</v>
      </c>
      <c r="I207" s="129"/>
      <c r="J207" s="130">
        <f t="shared" si="40"/>
        <v>0</v>
      </c>
      <c r="K207" s="126" t="s">
        <v>130</v>
      </c>
      <c r="L207" s="29"/>
      <c r="M207" s="131" t="s">
        <v>19</v>
      </c>
      <c r="N207" s="132" t="s">
        <v>44</v>
      </c>
      <c r="P207" s="133">
        <f t="shared" si="41"/>
        <v>0</v>
      </c>
      <c r="Q207" s="133">
        <v>0</v>
      </c>
      <c r="R207" s="133">
        <f t="shared" si="42"/>
        <v>0</v>
      </c>
      <c r="S207" s="133">
        <v>0</v>
      </c>
      <c r="T207" s="134">
        <f t="shared" si="43"/>
        <v>0</v>
      </c>
      <c r="AR207" s="135" t="s">
        <v>131</v>
      </c>
      <c r="AT207" s="135" t="s">
        <v>126</v>
      </c>
      <c r="AU207" s="135" t="s">
        <v>83</v>
      </c>
      <c r="AY207" s="14" t="s">
        <v>123</v>
      </c>
      <c r="BE207" s="136">
        <f t="shared" si="44"/>
        <v>0</v>
      </c>
      <c r="BF207" s="136">
        <f t="shared" si="45"/>
        <v>0</v>
      </c>
      <c r="BG207" s="136">
        <f t="shared" si="46"/>
        <v>0</v>
      </c>
      <c r="BH207" s="136">
        <f t="shared" si="47"/>
        <v>0</v>
      </c>
      <c r="BI207" s="136">
        <f t="shared" si="48"/>
        <v>0</v>
      </c>
      <c r="BJ207" s="14" t="s">
        <v>81</v>
      </c>
      <c r="BK207" s="136">
        <f t="shared" si="49"/>
        <v>0</v>
      </c>
      <c r="BL207" s="14" t="s">
        <v>131</v>
      </c>
      <c r="BM207" s="135" t="s">
        <v>561</v>
      </c>
    </row>
    <row r="208" spans="2:65" s="1" customFormat="1" ht="16.5" customHeight="1">
      <c r="B208" s="29"/>
      <c r="C208" s="124" t="s">
        <v>562</v>
      </c>
      <c r="D208" s="124" t="s">
        <v>126</v>
      </c>
      <c r="E208" s="125" t="s">
        <v>563</v>
      </c>
      <c r="F208" s="126" t="s">
        <v>564</v>
      </c>
      <c r="G208" s="127" t="s">
        <v>129</v>
      </c>
      <c r="H208" s="128">
        <v>2</v>
      </c>
      <c r="I208" s="129"/>
      <c r="J208" s="130">
        <f t="shared" si="40"/>
        <v>0</v>
      </c>
      <c r="K208" s="126" t="s">
        <v>130</v>
      </c>
      <c r="L208" s="29"/>
      <c r="M208" s="131" t="s">
        <v>19</v>
      </c>
      <c r="N208" s="132" t="s">
        <v>44</v>
      </c>
      <c r="P208" s="133">
        <f t="shared" si="41"/>
        <v>0</v>
      </c>
      <c r="Q208" s="133">
        <v>0</v>
      </c>
      <c r="R208" s="133">
        <f t="shared" si="42"/>
        <v>0</v>
      </c>
      <c r="S208" s="133">
        <v>0</v>
      </c>
      <c r="T208" s="134">
        <f t="shared" si="43"/>
        <v>0</v>
      </c>
      <c r="AR208" s="135" t="s">
        <v>131</v>
      </c>
      <c r="AT208" s="135" t="s">
        <v>126</v>
      </c>
      <c r="AU208" s="135" t="s">
        <v>83</v>
      </c>
      <c r="AY208" s="14" t="s">
        <v>123</v>
      </c>
      <c r="BE208" s="136">
        <f t="shared" si="44"/>
        <v>0</v>
      </c>
      <c r="BF208" s="136">
        <f t="shared" si="45"/>
        <v>0</v>
      </c>
      <c r="BG208" s="136">
        <f t="shared" si="46"/>
        <v>0</v>
      </c>
      <c r="BH208" s="136">
        <f t="shared" si="47"/>
        <v>0</v>
      </c>
      <c r="BI208" s="136">
        <f t="shared" si="48"/>
        <v>0</v>
      </c>
      <c r="BJ208" s="14" t="s">
        <v>81</v>
      </c>
      <c r="BK208" s="136">
        <f t="shared" si="49"/>
        <v>0</v>
      </c>
      <c r="BL208" s="14" t="s">
        <v>131</v>
      </c>
      <c r="BM208" s="135" t="s">
        <v>565</v>
      </c>
    </row>
    <row r="209" spans="2:65" s="1" customFormat="1" ht="16.5" customHeight="1">
      <c r="B209" s="29"/>
      <c r="C209" s="141" t="s">
        <v>566</v>
      </c>
      <c r="D209" s="141" t="s">
        <v>135</v>
      </c>
      <c r="E209" s="142" t="s">
        <v>567</v>
      </c>
      <c r="F209" s="143" t="s">
        <v>568</v>
      </c>
      <c r="G209" s="144" t="s">
        <v>129</v>
      </c>
      <c r="H209" s="145">
        <v>2</v>
      </c>
      <c r="I209" s="146"/>
      <c r="J209" s="147">
        <f t="shared" si="40"/>
        <v>0</v>
      </c>
      <c r="K209" s="143" t="s">
        <v>130</v>
      </c>
      <c r="L209" s="148"/>
      <c r="M209" s="149" t="s">
        <v>19</v>
      </c>
      <c r="N209" s="150" t="s">
        <v>44</v>
      </c>
      <c r="P209" s="133">
        <f t="shared" si="41"/>
        <v>0</v>
      </c>
      <c r="Q209" s="133">
        <v>0</v>
      </c>
      <c r="R209" s="133">
        <f t="shared" si="42"/>
        <v>0</v>
      </c>
      <c r="S209" s="133">
        <v>0</v>
      </c>
      <c r="T209" s="134">
        <f t="shared" si="43"/>
        <v>0</v>
      </c>
      <c r="AR209" s="135" t="s">
        <v>131</v>
      </c>
      <c r="AT209" s="135" t="s">
        <v>135</v>
      </c>
      <c r="AU209" s="135" t="s">
        <v>83</v>
      </c>
      <c r="AY209" s="14" t="s">
        <v>123</v>
      </c>
      <c r="BE209" s="136">
        <f t="shared" si="44"/>
        <v>0</v>
      </c>
      <c r="BF209" s="136">
        <f t="shared" si="45"/>
        <v>0</v>
      </c>
      <c r="BG209" s="136">
        <f t="shared" si="46"/>
        <v>0</v>
      </c>
      <c r="BH209" s="136">
        <f t="shared" si="47"/>
        <v>0</v>
      </c>
      <c r="BI209" s="136">
        <f t="shared" si="48"/>
        <v>0</v>
      </c>
      <c r="BJ209" s="14" t="s">
        <v>81</v>
      </c>
      <c r="BK209" s="136">
        <f t="shared" si="49"/>
        <v>0</v>
      </c>
      <c r="BL209" s="14" t="s">
        <v>131</v>
      </c>
      <c r="BM209" s="135" t="s">
        <v>569</v>
      </c>
    </row>
    <row r="210" spans="2:65" s="1" customFormat="1" ht="16.5" customHeight="1">
      <c r="B210" s="29"/>
      <c r="C210" s="124" t="s">
        <v>570</v>
      </c>
      <c r="D210" s="124" t="s">
        <v>126</v>
      </c>
      <c r="E210" s="125" t="s">
        <v>571</v>
      </c>
      <c r="F210" s="126" t="s">
        <v>572</v>
      </c>
      <c r="G210" s="127" t="s">
        <v>129</v>
      </c>
      <c r="H210" s="128">
        <v>2</v>
      </c>
      <c r="I210" s="129"/>
      <c r="J210" s="130">
        <f t="shared" si="40"/>
        <v>0</v>
      </c>
      <c r="K210" s="126" t="s">
        <v>130</v>
      </c>
      <c r="L210" s="29"/>
      <c r="M210" s="131" t="s">
        <v>19</v>
      </c>
      <c r="N210" s="132" t="s">
        <v>44</v>
      </c>
      <c r="P210" s="133">
        <f t="shared" si="41"/>
        <v>0</v>
      </c>
      <c r="Q210" s="133">
        <v>0</v>
      </c>
      <c r="R210" s="133">
        <f t="shared" si="42"/>
        <v>0</v>
      </c>
      <c r="S210" s="133">
        <v>0</v>
      </c>
      <c r="T210" s="134">
        <f t="shared" si="43"/>
        <v>0</v>
      </c>
      <c r="AR210" s="135" t="s">
        <v>131</v>
      </c>
      <c r="AT210" s="135" t="s">
        <v>126</v>
      </c>
      <c r="AU210" s="135" t="s">
        <v>83</v>
      </c>
      <c r="AY210" s="14" t="s">
        <v>123</v>
      </c>
      <c r="BE210" s="136">
        <f t="shared" si="44"/>
        <v>0</v>
      </c>
      <c r="BF210" s="136">
        <f t="shared" si="45"/>
        <v>0</v>
      </c>
      <c r="BG210" s="136">
        <f t="shared" si="46"/>
        <v>0</v>
      </c>
      <c r="BH210" s="136">
        <f t="shared" si="47"/>
        <v>0</v>
      </c>
      <c r="BI210" s="136">
        <f t="shared" si="48"/>
        <v>0</v>
      </c>
      <c r="BJ210" s="14" t="s">
        <v>81</v>
      </c>
      <c r="BK210" s="136">
        <f t="shared" si="49"/>
        <v>0</v>
      </c>
      <c r="BL210" s="14" t="s">
        <v>131</v>
      </c>
      <c r="BM210" s="135" t="s">
        <v>573</v>
      </c>
    </row>
    <row r="211" spans="2:65" s="1" customFormat="1" ht="16.5" customHeight="1">
      <c r="B211" s="29"/>
      <c r="C211" s="141" t="s">
        <v>574</v>
      </c>
      <c r="D211" s="141" t="s">
        <v>135</v>
      </c>
      <c r="E211" s="142" t="s">
        <v>575</v>
      </c>
      <c r="F211" s="143" t="s">
        <v>576</v>
      </c>
      <c r="G211" s="144" t="s">
        <v>129</v>
      </c>
      <c r="H211" s="145">
        <v>2</v>
      </c>
      <c r="I211" s="146"/>
      <c r="J211" s="147">
        <f t="shared" si="40"/>
        <v>0</v>
      </c>
      <c r="K211" s="143" t="s">
        <v>130</v>
      </c>
      <c r="L211" s="148"/>
      <c r="M211" s="149" t="s">
        <v>19</v>
      </c>
      <c r="N211" s="150" t="s">
        <v>44</v>
      </c>
      <c r="P211" s="133">
        <f t="shared" si="41"/>
        <v>0</v>
      </c>
      <c r="Q211" s="133">
        <v>0</v>
      </c>
      <c r="R211" s="133">
        <f t="shared" si="42"/>
        <v>0</v>
      </c>
      <c r="S211" s="133">
        <v>0</v>
      </c>
      <c r="T211" s="134">
        <f t="shared" si="43"/>
        <v>0</v>
      </c>
      <c r="AR211" s="135" t="s">
        <v>131</v>
      </c>
      <c r="AT211" s="135" t="s">
        <v>135</v>
      </c>
      <c r="AU211" s="135" t="s">
        <v>83</v>
      </c>
      <c r="AY211" s="14" t="s">
        <v>123</v>
      </c>
      <c r="BE211" s="136">
        <f t="shared" si="44"/>
        <v>0</v>
      </c>
      <c r="BF211" s="136">
        <f t="shared" si="45"/>
        <v>0</v>
      </c>
      <c r="BG211" s="136">
        <f t="shared" si="46"/>
        <v>0</v>
      </c>
      <c r="BH211" s="136">
        <f t="shared" si="47"/>
        <v>0</v>
      </c>
      <c r="BI211" s="136">
        <f t="shared" si="48"/>
        <v>0</v>
      </c>
      <c r="BJ211" s="14" t="s">
        <v>81</v>
      </c>
      <c r="BK211" s="136">
        <f t="shared" si="49"/>
        <v>0</v>
      </c>
      <c r="BL211" s="14" t="s">
        <v>131</v>
      </c>
      <c r="BM211" s="135" t="s">
        <v>577</v>
      </c>
    </row>
    <row r="212" spans="2:65" s="1" customFormat="1" ht="16.5" customHeight="1">
      <c r="B212" s="29"/>
      <c r="C212" s="124" t="s">
        <v>578</v>
      </c>
      <c r="D212" s="124" t="s">
        <v>126</v>
      </c>
      <c r="E212" s="125" t="s">
        <v>579</v>
      </c>
      <c r="F212" s="126" t="s">
        <v>580</v>
      </c>
      <c r="G212" s="127" t="s">
        <v>129</v>
      </c>
      <c r="H212" s="128">
        <v>2</v>
      </c>
      <c r="I212" s="129"/>
      <c r="J212" s="130">
        <f t="shared" si="40"/>
        <v>0</v>
      </c>
      <c r="K212" s="126" t="s">
        <v>130</v>
      </c>
      <c r="L212" s="29"/>
      <c r="M212" s="131" t="s">
        <v>19</v>
      </c>
      <c r="N212" s="132" t="s">
        <v>44</v>
      </c>
      <c r="P212" s="133">
        <f t="shared" si="41"/>
        <v>0</v>
      </c>
      <c r="Q212" s="133">
        <v>0</v>
      </c>
      <c r="R212" s="133">
        <f t="shared" si="42"/>
        <v>0</v>
      </c>
      <c r="S212" s="133">
        <v>0</v>
      </c>
      <c r="T212" s="134">
        <f t="shared" si="43"/>
        <v>0</v>
      </c>
      <c r="AR212" s="135" t="s">
        <v>131</v>
      </c>
      <c r="AT212" s="135" t="s">
        <v>126</v>
      </c>
      <c r="AU212" s="135" t="s">
        <v>83</v>
      </c>
      <c r="AY212" s="14" t="s">
        <v>123</v>
      </c>
      <c r="BE212" s="136">
        <f t="shared" si="44"/>
        <v>0</v>
      </c>
      <c r="BF212" s="136">
        <f t="shared" si="45"/>
        <v>0</v>
      </c>
      <c r="BG212" s="136">
        <f t="shared" si="46"/>
        <v>0</v>
      </c>
      <c r="BH212" s="136">
        <f t="shared" si="47"/>
        <v>0</v>
      </c>
      <c r="BI212" s="136">
        <f t="shared" si="48"/>
        <v>0</v>
      </c>
      <c r="BJ212" s="14" t="s">
        <v>81</v>
      </c>
      <c r="BK212" s="136">
        <f t="shared" si="49"/>
        <v>0</v>
      </c>
      <c r="BL212" s="14" t="s">
        <v>131</v>
      </c>
      <c r="BM212" s="135" t="s">
        <v>581</v>
      </c>
    </row>
    <row r="213" spans="2:65" s="1" customFormat="1" ht="16.5" customHeight="1">
      <c r="B213" s="29"/>
      <c r="C213" s="141" t="s">
        <v>582</v>
      </c>
      <c r="D213" s="141" t="s">
        <v>135</v>
      </c>
      <c r="E213" s="142" t="s">
        <v>583</v>
      </c>
      <c r="F213" s="143" t="s">
        <v>584</v>
      </c>
      <c r="G213" s="144" t="s">
        <v>129</v>
      </c>
      <c r="H213" s="145">
        <v>2</v>
      </c>
      <c r="I213" s="146"/>
      <c r="J213" s="147">
        <f t="shared" si="40"/>
        <v>0</v>
      </c>
      <c r="K213" s="143" t="s">
        <v>130</v>
      </c>
      <c r="L213" s="148"/>
      <c r="M213" s="149" t="s">
        <v>19</v>
      </c>
      <c r="N213" s="150" t="s">
        <v>44</v>
      </c>
      <c r="P213" s="133">
        <f t="shared" si="41"/>
        <v>0</v>
      </c>
      <c r="Q213" s="133">
        <v>0</v>
      </c>
      <c r="R213" s="133">
        <f t="shared" si="42"/>
        <v>0</v>
      </c>
      <c r="S213" s="133">
        <v>0</v>
      </c>
      <c r="T213" s="134">
        <f t="shared" si="43"/>
        <v>0</v>
      </c>
      <c r="AR213" s="135" t="s">
        <v>131</v>
      </c>
      <c r="AT213" s="135" t="s">
        <v>135</v>
      </c>
      <c r="AU213" s="135" t="s">
        <v>83</v>
      </c>
      <c r="AY213" s="14" t="s">
        <v>123</v>
      </c>
      <c r="BE213" s="136">
        <f t="shared" si="44"/>
        <v>0</v>
      </c>
      <c r="BF213" s="136">
        <f t="shared" si="45"/>
        <v>0</v>
      </c>
      <c r="BG213" s="136">
        <f t="shared" si="46"/>
        <v>0</v>
      </c>
      <c r="BH213" s="136">
        <f t="shared" si="47"/>
        <v>0</v>
      </c>
      <c r="BI213" s="136">
        <f t="shared" si="48"/>
        <v>0</v>
      </c>
      <c r="BJ213" s="14" t="s">
        <v>81</v>
      </c>
      <c r="BK213" s="136">
        <f t="shared" si="49"/>
        <v>0</v>
      </c>
      <c r="BL213" s="14" t="s">
        <v>131</v>
      </c>
      <c r="BM213" s="135" t="s">
        <v>585</v>
      </c>
    </row>
    <row r="214" spans="2:65" s="1" customFormat="1" ht="16.5" customHeight="1">
      <c r="B214" s="29"/>
      <c r="C214" s="124" t="s">
        <v>586</v>
      </c>
      <c r="D214" s="124" t="s">
        <v>126</v>
      </c>
      <c r="E214" s="125" t="s">
        <v>587</v>
      </c>
      <c r="F214" s="126" t="s">
        <v>588</v>
      </c>
      <c r="G214" s="127" t="s">
        <v>245</v>
      </c>
      <c r="H214" s="128">
        <v>70</v>
      </c>
      <c r="I214" s="129"/>
      <c r="J214" s="130">
        <f t="shared" si="40"/>
        <v>0</v>
      </c>
      <c r="K214" s="126" t="s">
        <v>130</v>
      </c>
      <c r="L214" s="29"/>
      <c r="M214" s="131" t="s">
        <v>19</v>
      </c>
      <c r="N214" s="132" t="s">
        <v>44</v>
      </c>
      <c r="P214" s="133">
        <f t="shared" si="41"/>
        <v>0</v>
      </c>
      <c r="Q214" s="133">
        <v>0</v>
      </c>
      <c r="R214" s="133">
        <f t="shared" si="42"/>
        <v>0</v>
      </c>
      <c r="S214" s="133">
        <v>0</v>
      </c>
      <c r="T214" s="134">
        <f t="shared" si="43"/>
        <v>0</v>
      </c>
      <c r="AR214" s="135" t="s">
        <v>131</v>
      </c>
      <c r="AT214" s="135" t="s">
        <v>126</v>
      </c>
      <c r="AU214" s="135" t="s">
        <v>83</v>
      </c>
      <c r="AY214" s="14" t="s">
        <v>123</v>
      </c>
      <c r="BE214" s="136">
        <f t="shared" si="44"/>
        <v>0</v>
      </c>
      <c r="BF214" s="136">
        <f t="shared" si="45"/>
        <v>0</v>
      </c>
      <c r="BG214" s="136">
        <f t="shared" si="46"/>
        <v>0</v>
      </c>
      <c r="BH214" s="136">
        <f t="shared" si="47"/>
        <v>0</v>
      </c>
      <c r="BI214" s="136">
        <f t="shared" si="48"/>
        <v>0</v>
      </c>
      <c r="BJ214" s="14" t="s">
        <v>81</v>
      </c>
      <c r="BK214" s="136">
        <f t="shared" si="49"/>
        <v>0</v>
      </c>
      <c r="BL214" s="14" t="s">
        <v>131</v>
      </c>
      <c r="BM214" s="135" t="s">
        <v>589</v>
      </c>
    </row>
    <row r="215" spans="2:65" s="1" customFormat="1" ht="16.5" customHeight="1">
      <c r="B215" s="29"/>
      <c r="C215" s="141" t="s">
        <v>590</v>
      </c>
      <c r="D215" s="141" t="s">
        <v>135</v>
      </c>
      <c r="E215" s="142" t="s">
        <v>397</v>
      </c>
      <c r="F215" s="143" t="s">
        <v>398</v>
      </c>
      <c r="G215" s="144" t="s">
        <v>245</v>
      </c>
      <c r="H215" s="145">
        <v>70</v>
      </c>
      <c r="I215" s="146"/>
      <c r="J215" s="147">
        <f t="shared" si="40"/>
        <v>0</v>
      </c>
      <c r="K215" s="143" t="s">
        <v>130</v>
      </c>
      <c r="L215" s="148"/>
      <c r="M215" s="149" t="s">
        <v>19</v>
      </c>
      <c r="N215" s="150" t="s">
        <v>44</v>
      </c>
      <c r="P215" s="133">
        <f t="shared" si="41"/>
        <v>0</v>
      </c>
      <c r="Q215" s="133">
        <v>0</v>
      </c>
      <c r="R215" s="133">
        <f t="shared" si="42"/>
        <v>0</v>
      </c>
      <c r="S215" s="133">
        <v>0</v>
      </c>
      <c r="T215" s="134">
        <f t="shared" si="43"/>
        <v>0</v>
      </c>
      <c r="AR215" s="135" t="s">
        <v>131</v>
      </c>
      <c r="AT215" s="135" t="s">
        <v>135</v>
      </c>
      <c r="AU215" s="135" t="s">
        <v>83</v>
      </c>
      <c r="AY215" s="14" t="s">
        <v>123</v>
      </c>
      <c r="BE215" s="136">
        <f t="shared" si="44"/>
        <v>0</v>
      </c>
      <c r="BF215" s="136">
        <f t="shared" si="45"/>
        <v>0</v>
      </c>
      <c r="BG215" s="136">
        <f t="shared" si="46"/>
        <v>0</v>
      </c>
      <c r="BH215" s="136">
        <f t="shared" si="47"/>
        <v>0</v>
      </c>
      <c r="BI215" s="136">
        <f t="shared" si="48"/>
        <v>0</v>
      </c>
      <c r="BJ215" s="14" t="s">
        <v>81</v>
      </c>
      <c r="BK215" s="136">
        <f t="shared" si="49"/>
        <v>0</v>
      </c>
      <c r="BL215" s="14" t="s">
        <v>131</v>
      </c>
      <c r="BM215" s="135" t="s">
        <v>591</v>
      </c>
    </row>
    <row r="216" spans="2:65" s="1" customFormat="1" ht="16.5" customHeight="1">
      <c r="B216" s="29"/>
      <c r="C216" s="124" t="s">
        <v>592</v>
      </c>
      <c r="D216" s="124" t="s">
        <v>126</v>
      </c>
      <c r="E216" s="125" t="s">
        <v>593</v>
      </c>
      <c r="F216" s="126" t="s">
        <v>594</v>
      </c>
      <c r="G216" s="127" t="s">
        <v>129</v>
      </c>
      <c r="H216" s="128">
        <v>240</v>
      </c>
      <c r="I216" s="129"/>
      <c r="J216" s="130">
        <f t="shared" si="40"/>
        <v>0</v>
      </c>
      <c r="K216" s="126" t="s">
        <v>130</v>
      </c>
      <c r="L216" s="29"/>
      <c r="M216" s="131" t="s">
        <v>19</v>
      </c>
      <c r="N216" s="132" t="s">
        <v>44</v>
      </c>
      <c r="P216" s="133">
        <f t="shared" si="41"/>
        <v>0</v>
      </c>
      <c r="Q216" s="133">
        <v>0</v>
      </c>
      <c r="R216" s="133">
        <f t="shared" si="42"/>
        <v>0</v>
      </c>
      <c r="S216" s="133">
        <v>0</v>
      </c>
      <c r="T216" s="134">
        <f t="shared" si="43"/>
        <v>0</v>
      </c>
      <c r="AR216" s="135" t="s">
        <v>131</v>
      </c>
      <c r="AT216" s="135" t="s">
        <v>126</v>
      </c>
      <c r="AU216" s="135" t="s">
        <v>83</v>
      </c>
      <c r="AY216" s="14" t="s">
        <v>123</v>
      </c>
      <c r="BE216" s="136">
        <f t="shared" si="44"/>
        <v>0</v>
      </c>
      <c r="BF216" s="136">
        <f t="shared" si="45"/>
        <v>0</v>
      </c>
      <c r="BG216" s="136">
        <f t="shared" si="46"/>
        <v>0</v>
      </c>
      <c r="BH216" s="136">
        <f t="shared" si="47"/>
        <v>0</v>
      </c>
      <c r="BI216" s="136">
        <f t="shared" si="48"/>
        <v>0</v>
      </c>
      <c r="BJ216" s="14" t="s">
        <v>81</v>
      </c>
      <c r="BK216" s="136">
        <f t="shared" si="49"/>
        <v>0</v>
      </c>
      <c r="BL216" s="14" t="s">
        <v>131</v>
      </c>
      <c r="BM216" s="135" t="s">
        <v>595</v>
      </c>
    </row>
    <row r="217" spans="2:65" s="1" customFormat="1" ht="16.5" customHeight="1">
      <c r="B217" s="29"/>
      <c r="C217" s="141" t="s">
        <v>596</v>
      </c>
      <c r="D217" s="141" t="s">
        <v>135</v>
      </c>
      <c r="E217" s="142" t="s">
        <v>597</v>
      </c>
      <c r="F217" s="143" t="s">
        <v>598</v>
      </c>
      <c r="G217" s="144" t="s">
        <v>129</v>
      </c>
      <c r="H217" s="145">
        <v>240</v>
      </c>
      <c r="I217" s="146"/>
      <c r="J217" s="147">
        <f t="shared" si="40"/>
        <v>0</v>
      </c>
      <c r="K217" s="143" t="s">
        <v>130</v>
      </c>
      <c r="L217" s="148"/>
      <c r="M217" s="149" t="s">
        <v>19</v>
      </c>
      <c r="N217" s="150" t="s">
        <v>44</v>
      </c>
      <c r="P217" s="133">
        <f t="shared" si="41"/>
        <v>0</v>
      </c>
      <c r="Q217" s="133">
        <v>0</v>
      </c>
      <c r="R217" s="133">
        <f t="shared" si="42"/>
        <v>0</v>
      </c>
      <c r="S217" s="133">
        <v>0</v>
      </c>
      <c r="T217" s="134">
        <f t="shared" si="43"/>
        <v>0</v>
      </c>
      <c r="AR217" s="135" t="s">
        <v>131</v>
      </c>
      <c r="AT217" s="135" t="s">
        <v>135</v>
      </c>
      <c r="AU217" s="135" t="s">
        <v>83</v>
      </c>
      <c r="AY217" s="14" t="s">
        <v>123</v>
      </c>
      <c r="BE217" s="136">
        <f t="shared" si="44"/>
        <v>0</v>
      </c>
      <c r="BF217" s="136">
        <f t="shared" si="45"/>
        <v>0</v>
      </c>
      <c r="BG217" s="136">
        <f t="shared" si="46"/>
        <v>0</v>
      </c>
      <c r="BH217" s="136">
        <f t="shared" si="47"/>
        <v>0</v>
      </c>
      <c r="BI217" s="136">
        <f t="shared" si="48"/>
        <v>0</v>
      </c>
      <c r="BJ217" s="14" t="s">
        <v>81</v>
      </c>
      <c r="BK217" s="136">
        <f t="shared" si="49"/>
        <v>0</v>
      </c>
      <c r="BL217" s="14" t="s">
        <v>131</v>
      </c>
      <c r="BM217" s="135" t="s">
        <v>599</v>
      </c>
    </row>
    <row r="218" spans="2:65" s="1" customFormat="1" ht="16.5" customHeight="1">
      <c r="B218" s="29"/>
      <c r="C218" s="124" t="s">
        <v>600</v>
      </c>
      <c r="D218" s="124" t="s">
        <v>126</v>
      </c>
      <c r="E218" s="125" t="s">
        <v>601</v>
      </c>
      <c r="F218" s="126" t="s">
        <v>602</v>
      </c>
      <c r="G218" s="127" t="s">
        <v>129</v>
      </c>
      <c r="H218" s="128">
        <v>60</v>
      </c>
      <c r="I218" s="129"/>
      <c r="J218" s="130">
        <f t="shared" si="40"/>
        <v>0</v>
      </c>
      <c r="K218" s="126" t="s">
        <v>130</v>
      </c>
      <c r="L218" s="29"/>
      <c r="M218" s="131" t="s">
        <v>19</v>
      </c>
      <c r="N218" s="132" t="s">
        <v>44</v>
      </c>
      <c r="P218" s="133">
        <f t="shared" si="41"/>
        <v>0</v>
      </c>
      <c r="Q218" s="133">
        <v>0</v>
      </c>
      <c r="R218" s="133">
        <f t="shared" si="42"/>
        <v>0</v>
      </c>
      <c r="S218" s="133">
        <v>0</v>
      </c>
      <c r="T218" s="134">
        <f t="shared" si="43"/>
        <v>0</v>
      </c>
      <c r="AR218" s="135" t="s">
        <v>131</v>
      </c>
      <c r="AT218" s="135" t="s">
        <v>126</v>
      </c>
      <c r="AU218" s="135" t="s">
        <v>83</v>
      </c>
      <c r="AY218" s="14" t="s">
        <v>123</v>
      </c>
      <c r="BE218" s="136">
        <f t="shared" si="44"/>
        <v>0</v>
      </c>
      <c r="BF218" s="136">
        <f t="shared" si="45"/>
        <v>0</v>
      </c>
      <c r="BG218" s="136">
        <f t="shared" si="46"/>
        <v>0</v>
      </c>
      <c r="BH218" s="136">
        <f t="shared" si="47"/>
        <v>0</v>
      </c>
      <c r="BI218" s="136">
        <f t="shared" si="48"/>
        <v>0</v>
      </c>
      <c r="BJ218" s="14" t="s">
        <v>81</v>
      </c>
      <c r="BK218" s="136">
        <f t="shared" si="49"/>
        <v>0</v>
      </c>
      <c r="BL218" s="14" t="s">
        <v>131</v>
      </c>
      <c r="BM218" s="135" t="s">
        <v>603</v>
      </c>
    </row>
    <row r="219" spans="2:65" s="1" customFormat="1" ht="16.5" customHeight="1">
      <c r="B219" s="29"/>
      <c r="C219" s="141" t="s">
        <v>604</v>
      </c>
      <c r="D219" s="141" t="s">
        <v>135</v>
      </c>
      <c r="E219" s="142" t="s">
        <v>605</v>
      </c>
      <c r="F219" s="143" t="s">
        <v>606</v>
      </c>
      <c r="G219" s="144" t="s">
        <v>129</v>
      </c>
      <c r="H219" s="145">
        <v>60</v>
      </c>
      <c r="I219" s="146"/>
      <c r="J219" s="147">
        <f t="shared" si="40"/>
        <v>0</v>
      </c>
      <c r="K219" s="143" t="s">
        <v>130</v>
      </c>
      <c r="L219" s="148"/>
      <c r="M219" s="149" t="s">
        <v>19</v>
      </c>
      <c r="N219" s="150" t="s">
        <v>44</v>
      </c>
      <c r="P219" s="133">
        <f t="shared" si="41"/>
        <v>0</v>
      </c>
      <c r="Q219" s="133">
        <v>0</v>
      </c>
      <c r="R219" s="133">
        <f t="shared" si="42"/>
        <v>0</v>
      </c>
      <c r="S219" s="133">
        <v>0</v>
      </c>
      <c r="T219" s="134">
        <f t="shared" si="43"/>
        <v>0</v>
      </c>
      <c r="AR219" s="135" t="s">
        <v>131</v>
      </c>
      <c r="AT219" s="135" t="s">
        <v>135</v>
      </c>
      <c r="AU219" s="135" t="s">
        <v>83</v>
      </c>
      <c r="AY219" s="14" t="s">
        <v>123</v>
      </c>
      <c r="BE219" s="136">
        <f t="shared" si="44"/>
        <v>0</v>
      </c>
      <c r="BF219" s="136">
        <f t="shared" si="45"/>
        <v>0</v>
      </c>
      <c r="BG219" s="136">
        <f t="shared" si="46"/>
        <v>0</v>
      </c>
      <c r="BH219" s="136">
        <f t="shared" si="47"/>
        <v>0</v>
      </c>
      <c r="BI219" s="136">
        <f t="shared" si="48"/>
        <v>0</v>
      </c>
      <c r="BJ219" s="14" t="s">
        <v>81</v>
      </c>
      <c r="BK219" s="136">
        <f t="shared" si="49"/>
        <v>0</v>
      </c>
      <c r="BL219" s="14" t="s">
        <v>131</v>
      </c>
      <c r="BM219" s="135" t="s">
        <v>607</v>
      </c>
    </row>
    <row r="220" spans="2:65" s="1" customFormat="1" ht="16.5" customHeight="1">
      <c r="B220" s="29"/>
      <c r="C220" s="124" t="s">
        <v>608</v>
      </c>
      <c r="D220" s="124" t="s">
        <v>126</v>
      </c>
      <c r="E220" s="125" t="s">
        <v>609</v>
      </c>
      <c r="F220" s="126" t="s">
        <v>610</v>
      </c>
      <c r="G220" s="127" t="s">
        <v>129</v>
      </c>
      <c r="H220" s="128">
        <v>80</v>
      </c>
      <c r="I220" s="129"/>
      <c r="J220" s="130">
        <f t="shared" si="40"/>
        <v>0</v>
      </c>
      <c r="K220" s="126" t="s">
        <v>130</v>
      </c>
      <c r="L220" s="29"/>
      <c r="M220" s="131" t="s">
        <v>19</v>
      </c>
      <c r="N220" s="132" t="s">
        <v>44</v>
      </c>
      <c r="P220" s="133">
        <f t="shared" si="41"/>
        <v>0</v>
      </c>
      <c r="Q220" s="133">
        <v>0</v>
      </c>
      <c r="R220" s="133">
        <f t="shared" si="42"/>
        <v>0</v>
      </c>
      <c r="S220" s="133">
        <v>0</v>
      </c>
      <c r="T220" s="134">
        <f t="shared" si="43"/>
        <v>0</v>
      </c>
      <c r="AR220" s="135" t="s">
        <v>131</v>
      </c>
      <c r="AT220" s="135" t="s">
        <v>126</v>
      </c>
      <c r="AU220" s="135" t="s">
        <v>83</v>
      </c>
      <c r="AY220" s="14" t="s">
        <v>123</v>
      </c>
      <c r="BE220" s="136">
        <f t="shared" si="44"/>
        <v>0</v>
      </c>
      <c r="BF220" s="136">
        <f t="shared" si="45"/>
        <v>0</v>
      </c>
      <c r="BG220" s="136">
        <f t="shared" si="46"/>
        <v>0</v>
      </c>
      <c r="BH220" s="136">
        <f t="shared" si="47"/>
        <v>0</v>
      </c>
      <c r="BI220" s="136">
        <f t="shared" si="48"/>
        <v>0</v>
      </c>
      <c r="BJ220" s="14" t="s">
        <v>81</v>
      </c>
      <c r="BK220" s="136">
        <f t="shared" si="49"/>
        <v>0</v>
      </c>
      <c r="BL220" s="14" t="s">
        <v>131</v>
      </c>
      <c r="BM220" s="135" t="s">
        <v>611</v>
      </c>
    </row>
    <row r="221" spans="2:65" s="1" customFormat="1" ht="16.5" customHeight="1">
      <c r="B221" s="29"/>
      <c r="C221" s="141" t="s">
        <v>612</v>
      </c>
      <c r="D221" s="141" t="s">
        <v>135</v>
      </c>
      <c r="E221" s="142" t="s">
        <v>613</v>
      </c>
      <c r="F221" s="143" t="s">
        <v>614</v>
      </c>
      <c r="G221" s="144" t="s">
        <v>129</v>
      </c>
      <c r="H221" s="145">
        <v>80</v>
      </c>
      <c r="I221" s="146"/>
      <c r="J221" s="147">
        <f t="shared" si="40"/>
        <v>0</v>
      </c>
      <c r="K221" s="143" t="s">
        <v>130</v>
      </c>
      <c r="L221" s="148"/>
      <c r="M221" s="149" t="s">
        <v>19</v>
      </c>
      <c r="N221" s="150" t="s">
        <v>44</v>
      </c>
      <c r="P221" s="133">
        <f t="shared" si="41"/>
        <v>0</v>
      </c>
      <c r="Q221" s="133">
        <v>0</v>
      </c>
      <c r="R221" s="133">
        <f t="shared" si="42"/>
        <v>0</v>
      </c>
      <c r="S221" s="133">
        <v>0</v>
      </c>
      <c r="T221" s="134">
        <f t="shared" si="43"/>
        <v>0</v>
      </c>
      <c r="AR221" s="135" t="s">
        <v>131</v>
      </c>
      <c r="AT221" s="135" t="s">
        <v>135</v>
      </c>
      <c r="AU221" s="135" t="s">
        <v>83</v>
      </c>
      <c r="AY221" s="14" t="s">
        <v>123</v>
      </c>
      <c r="BE221" s="136">
        <f t="shared" si="44"/>
        <v>0</v>
      </c>
      <c r="BF221" s="136">
        <f t="shared" si="45"/>
        <v>0</v>
      </c>
      <c r="BG221" s="136">
        <f t="shared" si="46"/>
        <v>0</v>
      </c>
      <c r="BH221" s="136">
        <f t="shared" si="47"/>
        <v>0</v>
      </c>
      <c r="BI221" s="136">
        <f t="shared" si="48"/>
        <v>0</v>
      </c>
      <c r="BJ221" s="14" t="s">
        <v>81</v>
      </c>
      <c r="BK221" s="136">
        <f t="shared" si="49"/>
        <v>0</v>
      </c>
      <c r="BL221" s="14" t="s">
        <v>131</v>
      </c>
      <c r="BM221" s="135" t="s">
        <v>615</v>
      </c>
    </row>
    <row r="222" spans="2:65" s="1" customFormat="1" ht="16.5" customHeight="1">
      <c r="B222" s="29"/>
      <c r="C222" s="124" t="s">
        <v>616</v>
      </c>
      <c r="D222" s="124" t="s">
        <v>126</v>
      </c>
      <c r="E222" s="125" t="s">
        <v>617</v>
      </c>
      <c r="F222" s="126" t="s">
        <v>618</v>
      </c>
      <c r="G222" s="127" t="s">
        <v>129</v>
      </c>
      <c r="H222" s="128">
        <v>2</v>
      </c>
      <c r="I222" s="129"/>
      <c r="J222" s="130">
        <f t="shared" si="40"/>
        <v>0</v>
      </c>
      <c r="K222" s="126" t="s">
        <v>130</v>
      </c>
      <c r="L222" s="29"/>
      <c r="M222" s="131" t="s">
        <v>19</v>
      </c>
      <c r="N222" s="132" t="s">
        <v>44</v>
      </c>
      <c r="P222" s="133">
        <f t="shared" si="41"/>
        <v>0</v>
      </c>
      <c r="Q222" s="133">
        <v>0</v>
      </c>
      <c r="R222" s="133">
        <f t="shared" si="42"/>
        <v>0</v>
      </c>
      <c r="S222" s="133">
        <v>0</v>
      </c>
      <c r="T222" s="134">
        <f t="shared" si="43"/>
        <v>0</v>
      </c>
      <c r="AR222" s="135" t="s">
        <v>131</v>
      </c>
      <c r="AT222" s="135" t="s">
        <v>126</v>
      </c>
      <c r="AU222" s="135" t="s">
        <v>83</v>
      </c>
      <c r="AY222" s="14" t="s">
        <v>123</v>
      </c>
      <c r="BE222" s="136">
        <f t="shared" si="44"/>
        <v>0</v>
      </c>
      <c r="BF222" s="136">
        <f t="shared" si="45"/>
        <v>0</v>
      </c>
      <c r="BG222" s="136">
        <f t="shared" si="46"/>
        <v>0</v>
      </c>
      <c r="BH222" s="136">
        <f t="shared" si="47"/>
        <v>0</v>
      </c>
      <c r="BI222" s="136">
        <f t="shared" si="48"/>
        <v>0</v>
      </c>
      <c r="BJ222" s="14" t="s">
        <v>81</v>
      </c>
      <c r="BK222" s="136">
        <f t="shared" si="49"/>
        <v>0</v>
      </c>
      <c r="BL222" s="14" t="s">
        <v>131</v>
      </c>
      <c r="BM222" s="135" t="s">
        <v>619</v>
      </c>
    </row>
    <row r="223" spans="2:65" s="1" customFormat="1" ht="16.5" customHeight="1">
      <c r="B223" s="29"/>
      <c r="C223" s="141" t="s">
        <v>620</v>
      </c>
      <c r="D223" s="141" t="s">
        <v>135</v>
      </c>
      <c r="E223" s="142" t="s">
        <v>621</v>
      </c>
      <c r="F223" s="143" t="s">
        <v>622</v>
      </c>
      <c r="G223" s="144" t="s">
        <v>129</v>
      </c>
      <c r="H223" s="145">
        <v>2</v>
      </c>
      <c r="I223" s="146"/>
      <c r="J223" s="147">
        <f t="shared" si="40"/>
        <v>0</v>
      </c>
      <c r="K223" s="143" t="s">
        <v>130</v>
      </c>
      <c r="L223" s="148"/>
      <c r="M223" s="149" t="s">
        <v>19</v>
      </c>
      <c r="N223" s="150" t="s">
        <v>44</v>
      </c>
      <c r="P223" s="133">
        <f t="shared" si="41"/>
        <v>0</v>
      </c>
      <c r="Q223" s="133">
        <v>0</v>
      </c>
      <c r="R223" s="133">
        <f t="shared" si="42"/>
        <v>0</v>
      </c>
      <c r="S223" s="133">
        <v>0</v>
      </c>
      <c r="T223" s="134">
        <f t="shared" si="43"/>
        <v>0</v>
      </c>
      <c r="AR223" s="135" t="s">
        <v>131</v>
      </c>
      <c r="AT223" s="135" t="s">
        <v>135</v>
      </c>
      <c r="AU223" s="135" t="s">
        <v>83</v>
      </c>
      <c r="AY223" s="14" t="s">
        <v>123</v>
      </c>
      <c r="BE223" s="136">
        <f t="shared" si="44"/>
        <v>0</v>
      </c>
      <c r="BF223" s="136">
        <f t="shared" si="45"/>
        <v>0</v>
      </c>
      <c r="BG223" s="136">
        <f t="shared" si="46"/>
        <v>0</v>
      </c>
      <c r="BH223" s="136">
        <f t="shared" si="47"/>
        <v>0</v>
      </c>
      <c r="BI223" s="136">
        <f t="shared" si="48"/>
        <v>0</v>
      </c>
      <c r="BJ223" s="14" t="s">
        <v>81</v>
      </c>
      <c r="BK223" s="136">
        <f t="shared" si="49"/>
        <v>0</v>
      </c>
      <c r="BL223" s="14" t="s">
        <v>131</v>
      </c>
      <c r="BM223" s="135" t="s">
        <v>623</v>
      </c>
    </row>
    <row r="224" spans="2:65" s="1" customFormat="1" ht="16.5" customHeight="1">
      <c r="B224" s="29"/>
      <c r="C224" s="124" t="s">
        <v>624</v>
      </c>
      <c r="D224" s="124" t="s">
        <v>126</v>
      </c>
      <c r="E224" s="125" t="s">
        <v>625</v>
      </c>
      <c r="F224" s="126" t="s">
        <v>626</v>
      </c>
      <c r="G224" s="127" t="s">
        <v>129</v>
      </c>
      <c r="H224" s="128">
        <v>2</v>
      </c>
      <c r="I224" s="129"/>
      <c r="J224" s="130">
        <f t="shared" si="40"/>
        <v>0</v>
      </c>
      <c r="K224" s="126" t="s">
        <v>130</v>
      </c>
      <c r="L224" s="29"/>
      <c r="M224" s="131" t="s">
        <v>19</v>
      </c>
      <c r="N224" s="132" t="s">
        <v>44</v>
      </c>
      <c r="P224" s="133">
        <f t="shared" si="41"/>
        <v>0</v>
      </c>
      <c r="Q224" s="133">
        <v>0</v>
      </c>
      <c r="R224" s="133">
        <f t="shared" si="42"/>
        <v>0</v>
      </c>
      <c r="S224" s="133">
        <v>0</v>
      </c>
      <c r="T224" s="134">
        <f t="shared" si="43"/>
        <v>0</v>
      </c>
      <c r="AR224" s="135" t="s">
        <v>131</v>
      </c>
      <c r="AT224" s="135" t="s">
        <v>126</v>
      </c>
      <c r="AU224" s="135" t="s">
        <v>83</v>
      </c>
      <c r="AY224" s="14" t="s">
        <v>123</v>
      </c>
      <c r="BE224" s="136">
        <f t="shared" si="44"/>
        <v>0</v>
      </c>
      <c r="BF224" s="136">
        <f t="shared" si="45"/>
        <v>0</v>
      </c>
      <c r="BG224" s="136">
        <f t="shared" si="46"/>
        <v>0</v>
      </c>
      <c r="BH224" s="136">
        <f t="shared" si="47"/>
        <v>0</v>
      </c>
      <c r="BI224" s="136">
        <f t="shared" si="48"/>
        <v>0</v>
      </c>
      <c r="BJ224" s="14" t="s">
        <v>81</v>
      </c>
      <c r="BK224" s="136">
        <f t="shared" si="49"/>
        <v>0</v>
      </c>
      <c r="BL224" s="14" t="s">
        <v>131</v>
      </c>
      <c r="BM224" s="135" t="s">
        <v>627</v>
      </c>
    </row>
    <row r="225" spans="2:65" s="1" customFormat="1" ht="16.5" customHeight="1">
      <c r="B225" s="29"/>
      <c r="C225" s="141" t="s">
        <v>628</v>
      </c>
      <c r="D225" s="141" t="s">
        <v>135</v>
      </c>
      <c r="E225" s="142" t="s">
        <v>629</v>
      </c>
      <c r="F225" s="143" t="s">
        <v>630</v>
      </c>
      <c r="G225" s="144" t="s">
        <v>129</v>
      </c>
      <c r="H225" s="145">
        <v>2</v>
      </c>
      <c r="I225" s="146"/>
      <c r="J225" s="147">
        <f t="shared" si="40"/>
        <v>0</v>
      </c>
      <c r="K225" s="143" t="s">
        <v>130</v>
      </c>
      <c r="L225" s="148"/>
      <c r="M225" s="149" t="s">
        <v>19</v>
      </c>
      <c r="N225" s="150" t="s">
        <v>44</v>
      </c>
      <c r="P225" s="133">
        <f t="shared" si="41"/>
        <v>0</v>
      </c>
      <c r="Q225" s="133">
        <v>0</v>
      </c>
      <c r="R225" s="133">
        <f t="shared" si="42"/>
        <v>0</v>
      </c>
      <c r="S225" s="133">
        <v>0</v>
      </c>
      <c r="T225" s="134">
        <f t="shared" si="43"/>
        <v>0</v>
      </c>
      <c r="AR225" s="135" t="s">
        <v>131</v>
      </c>
      <c r="AT225" s="135" t="s">
        <v>135</v>
      </c>
      <c r="AU225" s="135" t="s">
        <v>83</v>
      </c>
      <c r="AY225" s="14" t="s">
        <v>123</v>
      </c>
      <c r="BE225" s="136">
        <f t="shared" si="44"/>
        <v>0</v>
      </c>
      <c r="BF225" s="136">
        <f t="shared" si="45"/>
        <v>0</v>
      </c>
      <c r="BG225" s="136">
        <f t="shared" si="46"/>
        <v>0</v>
      </c>
      <c r="BH225" s="136">
        <f t="shared" si="47"/>
        <v>0</v>
      </c>
      <c r="BI225" s="136">
        <f t="shared" si="48"/>
        <v>0</v>
      </c>
      <c r="BJ225" s="14" t="s">
        <v>81</v>
      </c>
      <c r="BK225" s="136">
        <f t="shared" si="49"/>
        <v>0</v>
      </c>
      <c r="BL225" s="14" t="s">
        <v>131</v>
      </c>
      <c r="BM225" s="135" t="s">
        <v>631</v>
      </c>
    </row>
    <row r="226" spans="2:65" s="1" customFormat="1" ht="16.5" customHeight="1">
      <c r="B226" s="29"/>
      <c r="C226" s="124" t="s">
        <v>632</v>
      </c>
      <c r="D226" s="124" t="s">
        <v>126</v>
      </c>
      <c r="E226" s="125" t="s">
        <v>633</v>
      </c>
      <c r="F226" s="126" t="s">
        <v>634</v>
      </c>
      <c r="G226" s="127" t="s">
        <v>129</v>
      </c>
      <c r="H226" s="128">
        <v>2</v>
      </c>
      <c r="I226" s="129"/>
      <c r="J226" s="130">
        <f t="shared" si="40"/>
        <v>0</v>
      </c>
      <c r="K226" s="126" t="s">
        <v>130</v>
      </c>
      <c r="L226" s="29"/>
      <c r="M226" s="131" t="s">
        <v>19</v>
      </c>
      <c r="N226" s="132" t="s">
        <v>44</v>
      </c>
      <c r="P226" s="133">
        <f t="shared" si="41"/>
        <v>0</v>
      </c>
      <c r="Q226" s="133">
        <v>0</v>
      </c>
      <c r="R226" s="133">
        <f t="shared" si="42"/>
        <v>0</v>
      </c>
      <c r="S226" s="133">
        <v>0</v>
      </c>
      <c r="T226" s="134">
        <f t="shared" si="43"/>
        <v>0</v>
      </c>
      <c r="AR226" s="135" t="s">
        <v>131</v>
      </c>
      <c r="AT226" s="135" t="s">
        <v>126</v>
      </c>
      <c r="AU226" s="135" t="s">
        <v>83</v>
      </c>
      <c r="AY226" s="14" t="s">
        <v>123</v>
      </c>
      <c r="BE226" s="136">
        <f t="shared" si="44"/>
        <v>0</v>
      </c>
      <c r="BF226" s="136">
        <f t="shared" si="45"/>
        <v>0</v>
      </c>
      <c r="BG226" s="136">
        <f t="shared" si="46"/>
        <v>0</v>
      </c>
      <c r="BH226" s="136">
        <f t="shared" si="47"/>
        <v>0</v>
      </c>
      <c r="BI226" s="136">
        <f t="shared" si="48"/>
        <v>0</v>
      </c>
      <c r="BJ226" s="14" t="s">
        <v>81</v>
      </c>
      <c r="BK226" s="136">
        <f t="shared" si="49"/>
        <v>0</v>
      </c>
      <c r="BL226" s="14" t="s">
        <v>131</v>
      </c>
      <c r="BM226" s="135" t="s">
        <v>635</v>
      </c>
    </row>
    <row r="227" spans="2:65" s="1" customFormat="1" ht="16.5" customHeight="1">
      <c r="B227" s="29"/>
      <c r="C227" s="141" t="s">
        <v>636</v>
      </c>
      <c r="D227" s="141" t="s">
        <v>135</v>
      </c>
      <c r="E227" s="142" t="s">
        <v>637</v>
      </c>
      <c r="F227" s="143" t="s">
        <v>638</v>
      </c>
      <c r="G227" s="144" t="s">
        <v>129</v>
      </c>
      <c r="H227" s="145">
        <v>2</v>
      </c>
      <c r="I227" s="146"/>
      <c r="J227" s="147">
        <f t="shared" si="40"/>
        <v>0</v>
      </c>
      <c r="K227" s="143" t="s">
        <v>130</v>
      </c>
      <c r="L227" s="148"/>
      <c r="M227" s="149" t="s">
        <v>19</v>
      </c>
      <c r="N227" s="150" t="s">
        <v>44</v>
      </c>
      <c r="P227" s="133">
        <f t="shared" si="41"/>
        <v>0</v>
      </c>
      <c r="Q227" s="133">
        <v>0</v>
      </c>
      <c r="R227" s="133">
        <f t="shared" si="42"/>
        <v>0</v>
      </c>
      <c r="S227" s="133">
        <v>0</v>
      </c>
      <c r="T227" s="134">
        <f t="shared" si="43"/>
        <v>0</v>
      </c>
      <c r="AR227" s="135" t="s">
        <v>131</v>
      </c>
      <c r="AT227" s="135" t="s">
        <v>135</v>
      </c>
      <c r="AU227" s="135" t="s">
        <v>83</v>
      </c>
      <c r="AY227" s="14" t="s">
        <v>123</v>
      </c>
      <c r="BE227" s="136">
        <f t="shared" si="44"/>
        <v>0</v>
      </c>
      <c r="BF227" s="136">
        <f t="shared" si="45"/>
        <v>0</v>
      </c>
      <c r="BG227" s="136">
        <f t="shared" si="46"/>
        <v>0</v>
      </c>
      <c r="BH227" s="136">
        <f t="shared" si="47"/>
        <v>0</v>
      </c>
      <c r="BI227" s="136">
        <f t="shared" si="48"/>
        <v>0</v>
      </c>
      <c r="BJ227" s="14" t="s">
        <v>81</v>
      </c>
      <c r="BK227" s="136">
        <f t="shared" si="49"/>
        <v>0</v>
      </c>
      <c r="BL227" s="14" t="s">
        <v>131</v>
      </c>
      <c r="BM227" s="135" t="s">
        <v>639</v>
      </c>
    </row>
    <row r="228" spans="2:65" s="1" customFormat="1" ht="16.5" customHeight="1">
      <c r="B228" s="29"/>
      <c r="C228" s="124" t="s">
        <v>640</v>
      </c>
      <c r="D228" s="124" t="s">
        <v>126</v>
      </c>
      <c r="E228" s="125" t="s">
        <v>641</v>
      </c>
      <c r="F228" s="126" t="s">
        <v>642</v>
      </c>
      <c r="G228" s="127" t="s">
        <v>129</v>
      </c>
      <c r="H228" s="128">
        <v>15</v>
      </c>
      <c r="I228" s="129"/>
      <c r="J228" s="130">
        <f t="shared" si="40"/>
        <v>0</v>
      </c>
      <c r="K228" s="126" t="s">
        <v>130</v>
      </c>
      <c r="L228" s="29"/>
      <c r="M228" s="131" t="s">
        <v>19</v>
      </c>
      <c r="N228" s="132" t="s">
        <v>44</v>
      </c>
      <c r="P228" s="133">
        <f t="shared" si="41"/>
        <v>0</v>
      </c>
      <c r="Q228" s="133">
        <v>0</v>
      </c>
      <c r="R228" s="133">
        <f t="shared" si="42"/>
        <v>0</v>
      </c>
      <c r="S228" s="133">
        <v>0</v>
      </c>
      <c r="T228" s="134">
        <f t="shared" si="43"/>
        <v>0</v>
      </c>
      <c r="AR228" s="135" t="s">
        <v>131</v>
      </c>
      <c r="AT228" s="135" t="s">
        <v>126</v>
      </c>
      <c r="AU228" s="135" t="s">
        <v>83</v>
      </c>
      <c r="AY228" s="14" t="s">
        <v>123</v>
      </c>
      <c r="BE228" s="136">
        <f t="shared" si="44"/>
        <v>0</v>
      </c>
      <c r="BF228" s="136">
        <f t="shared" si="45"/>
        <v>0</v>
      </c>
      <c r="BG228" s="136">
        <f t="shared" si="46"/>
        <v>0</v>
      </c>
      <c r="BH228" s="136">
        <f t="shared" si="47"/>
        <v>0</v>
      </c>
      <c r="BI228" s="136">
        <f t="shared" si="48"/>
        <v>0</v>
      </c>
      <c r="BJ228" s="14" t="s">
        <v>81</v>
      </c>
      <c r="BK228" s="136">
        <f t="shared" si="49"/>
        <v>0</v>
      </c>
      <c r="BL228" s="14" t="s">
        <v>131</v>
      </c>
      <c r="BM228" s="135" t="s">
        <v>643</v>
      </c>
    </row>
    <row r="229" spans="2:65" s="1" customFormat="1" ht="16.5" customHeight="1">
      <c r="B229" s="29"/>
      <c r="C229" s="141" t="s">
        <v>644</v>
      </c>
      <c r="D229" s="141" t="s">
        <v>135</v>
      </c>
      <c r="E229" s="142" t="s">
        <v>645</v>
      </c>
      <c r="F229" s="143" t="s">
        <v>646</v>
      </c>
      <c r="G229" s="144" t="s">
        <v>129</v>
      </c>
      <c r="H229" s="145">
        <v>15</v>
      </c>
      <c r="I229" s="146"/>
      <c r="J229" s="147">
        <f t="shared" si="40"/>
        <v>0</v>
      </c>
      <c r="K229" s="143" t="s">
        <v>130</v>
      </c>
      <c r="L229" s="148"/>
      <c r="M229" s="149" t="s">
        <v>19</v>
      </c>
      <c r="N229" s="150" t="s">
        <v>44</v>
      </c>
      <c r="P229" s="133">
        <f t="shared" si="41"/>
        <v>0</v>
      </c>
      <c r="Q229" s="133">
        <v>0</v>
      </c>
      <c r="R229" s="133">
        <f t="shared" si="42"/>
        <v>0</v>
      </c>
      <c r="S229" s="133">
        <v>0</v>
      </c>
      <c r="T229" s="134">
        <f t="shared" si="43"/>
        <v>0</v>
      </c>
      <c r="AR229" s="135" t="s">
        <v>131</v>
      </c>
      <c r="AT229" s="135" t="s">
        <v>135</v>
      </c>
      <c r="AU229" s="135" t="s">
        <v>83</v>
      </c>
      <c r="AY229" s="14" t="s">
        <v>123</v>
      </c>
      <c r="BE229" s="136">
        <f t="shared" si="44"/>
        <v>0</v>
      </c>
      <c r="BF229" s="136">
        <f t="shared" si="45"/>
        <v>0</v>
      </c>
      <c r="BG229" s="136">
        <f t="shared" si="46"/>
        <v>0</v>
      </c>
      <c r="BH229" s="136">
        <f t="shared" si="47"/>
        <v>0</v>
      </c>
      <c r="BI229" s="136">
        <f t="shared" si="48"/>
        <v>0</v>
      </c>
      <c r="BJ229" s="14" t="s">
        <v>81</v>
      </c>
      <c r="BK229" s="136">
        <f t="shared" si="49"/>
        <v>0</v>
      </c>
      <c r="BL229" s="14" t="s">
        <v>131</v>
      </c>
      <c r="BM229" s="135" t="s">
        <v>647</v>
      </c>
    </row>
    <row r="230" spans="2:65" s="1" customFormat="1" ht="16.5" customHeight="1">
      <c r="B230" s="29"/>
      <c r="C230" s="124" t="s">
        <v>648</v>
      </c>
      <c r="D230" s="124" t="s">
        <v>126</v>
      </c>
      <c r="E230" s="125" t="s">
        <v>649</v>
      </c>
      <c r="F230" s="126" t="s">
        <v>650</v>
      </c>
      <c r="G230" s="127" t="s">
        <v>129</v>
      </c>
      <c r="H230" s="128">
        <v>204</v>
      </c>
      <c r="I230" s="129"/>
      <c r="J230" s="130">
        <f t="shared" si="40"/>
        <v>0</v>
      </c>
      <c r="K230" s="126" t="s">
        <v>130</v>
      </c>
      <c r="L230" s="29"/>
      <c r="M230" s="131" t="s">
        <v>19</v>
      </c>
      <c r="N230" s="132" t="s">
        <v>44</v>
      </c>
      <c r="P230" s="133">
        <f t="shared" si="41"/>
        <v>0</v>
      </c>
      <c r="Q230" s="133">
        <v>0</v>
      </c>
      <c r="R230" s="133">
        <f t="shared" si="42"/>
        <v>0</v>
      </c>
      <c r="S230" s="133">
        <v>0</v>
      </c>
      <c r="T230" s="134">
        <f t="shared" si="43"/>
        <v>0</v>
      </c>
      <c r="AR230" s="135" t="s">
        <v>131</v>
      </c>
      <c r="AT230" s="135" t="s">
        <v>126</v>
      </c>
      <c r="AU230" s="135" t="s">
        <v>83</v>
      </c>
      <c r="AY230" s="14" t="s">
        <v>123</v>
      </c>
      <c r="BE230" s="136">
        <f t="shared" si="44"/>
        <v>0</v>
      </c>
      <c r="BF230" s="136">
        <f t="shared" si="45"/>
        <v>0</v>
      </c>
      <c r="BG230" s="136">
        <f t="shared" si="46"/>
        <v>0</v>
      </c>
      <c r="BH230" s="136">
        <f t="shared" si="47"/>
        <v>0</v>
      </c>
      <c r="BI230" s="136">
        <f t="shared" si="48"/>
        <v>0</v>
      </c>
      <c r="BJ230" s="14" t="s">
        <v>81</v>
      </c>
      <c r="BK230" s="136">
        <f t="shared" si="49"/>
        <v>0</v>
      </c>
      <c r="BL230" s="14" t="s">
        <v>131</v>
      </c>
      <c r="BM230" s="135" t="s">
        <v>651</v>
      </c>
    </row>
    <row r="231" spans="2:65" s="1" customFormat="1" ht="16.5" customHeight="1">
      <c r="B231" s="29"/>
      <c r="C231" s="141" t="s">
        <v>652</v>
      </c>
      <c r="D231" s="141" t="s">
        <v>135</v>
      </c>
      <c r="E231" s="142" t="s">
        <v>653</v>
      </c>
      <c r="F231" s="143" t="s">
        <v>654</v>
      </c>
      <c r="G231" s="144" t="s">
        <v>129</v>
      </c>
      <c r="H231" s="145">
        <v>204</v>
      </c>
      <c r="I231" s="146"/>
      <c r="J231" s="147">
        <f t="shared" si="40"/>
        <v>0</v>
      </c>
      <c r="K231" s="143" t="s">
        <v>130</v>
      </c>
      <c r="L231" s="148"/>
      <c r="M231" s="149" t="s">
        <v>19</v>
      </c>
      <c r="N231" s="150" t="s">
        <v>44</v>
      </c>
      <c r="P231" s="133">
        <f t="shared" si="41"/>
        <v>0</v>
      </c>
      <c r="Q231" s="133">
        <v>0</v>
      </c>
      <c r="R231" s="133">
        <f t="shared" si="42"/>
        <v>0</v>
      </c>
      <c r="S231" s="133">
        <v>0</v>
      </c>
      <c r="T231" s="134">
        <f t="shared" si="43"/>
        <v>0</v>
      </c>
      <c r="AR231" s="135" t="s">
        <v>131</v>
      </c>
      <c r="AT231" s="135" t="s">
        <v>135</v>
      </c>
      <c r="AU231" s="135" t="s">
        <v>83</v>
      </c>
      <c r="AY231" s="14" t="s">
        <v>123</v>
      </c>
      <c r="BE231" s="136">
        <f t="shared" si="44"/>
        <v>0</v>
      </c>
      <c r="BF231" s="136">
        <f t="shared" si="45"/>
        <v>0</v>
      </c>
      <c r="BG231" s="136">
        <f t="shared" si="46"/>
        <v>0</v>
      </c>
      <c r="BH231" s="136">
        <f t="shared" si="47"/>
        <v>0</v>
      </c>
      <c r="BI231" s="136">
        <f t="shared" si="48"/>
        <v>0</v>
      </c>
      <c r="BJ231" s="14" t="s">
        <v>81</v>
      </c>
      <c r="BK231" s="136">
        <f t="shared" si="49"/>
        <v>0</v>
      </c>
      <c r="BL231" s="14" t="s">
        <v>131</v>
      </c>
      <c r="BM231" s="135" t="s">
        <v>655</v>
      </c>
    </row>
    <row r="232" spans="2:65" s="1" customFormat="1" ht="24.2" customHeight="1">
      <c r="B232" s="29"/>
      <c r="C232" s="124" t="s">
        <v>656</v>
      </c>
      <c r="D232" s="124" t="s">
        <v>126</v>
      </c>
      <c r="E232" s="125" t="s">
        <v>657</v>
      </c>
      <c r="F232" s="126" t="s">
        <v>658</v>
      </c>
      <c r="G232" s="127" t="s">
        <v>129</v>
      </c>
      <c r="H232" s="128">
        <v>54</v>
      </c>
      <c r="I232" s="129"/>
      <c r="J232" s="130">
        <f t="shared" si="40"/>
        <v>0</v>
      </c>
      <c r="K232" s="126" t="s">
        <v>130</v>
      </c>
      <c r="L232" s="29"/>
      <c r="M232" s="131" t="s">
        <v>19</v>
      </c>
      <c r="N232" s="132" t="s">
        <v>44</v>
      </c>
      <c r="P232" s="133">
        <f t="shared" si="41"/>
        <v>0</v>
      </c>
      <c r="Q232" s="133">
        <v>0</v>
      </c>
      <c r="R232" s="133">
        <f t="shared" si="42"/>
        <v>0</v>
      </c>
      <c r="S232" s="133">
        <v>0</v>
      </c>
      <c r="T232" s="134">
        <f t="shared" si="43"/>
        <v>0</v>
      </c>
      <c r="AR232" s="135" t="s">
        <v>131</v>
      </c>
      <c r="AT232" s="135" t="s">
        <v>126</v>
      </c>
      <c r="AU232" s="135" t="s">
        <v>83</v>
      </c>
      <c r="AY232" s="14" t="s">
        <v>123</v>
      </c>
      <c r="BE232" s="136">
        <f t="shared" si="44"/>
        <v>0</v>
      </c>
      <c r="BF232" s="136">
        <f t="shared" si="45"/>
        <v>0</v>
      </c>
      <c r="BG232" s="136">
        <f t="shared" si="46"/>
        <v>0</v>
      </c>
      <c r="BH232" s="136">
        <f t="shared" si="47"/>
        <v>0</v>
      </c>
      <c r="BI232" s="136">
        <f t="shared" si="48"/>
        <v>0</v>
      </c>
      <c r="BJ232" s="14" t="s">
        <v>81</v>
      </c>
      <c r="BK232" s="136">
        <f t="shared" si="49"/>
        <v>0</v>
      </c>
      <c r="BL232" s="14" t="s">
        <v>131</v>
      </c>
      <c r="BM232" s="135" t="s">
        <v>659</v>
      </c>
    </row>
    <row r="233" spans="2:65" s="1" customFormat="1" ht="24.2" customHeight="1">
      <c r="B233" s="29"/>
      <c r="C233" s="124" t="s">
        <v>660</v>
      </c>
      <c r="D233" s="124" t="s">
        <v>126</v>
      </c>
      <c r="E233" s="125" t="s">
        <v>661</v>
      </c>
      <c r="F233" s="126" t="s">
        <v>662</v>
      </c>
      <c r="G233" s="127" t="s">
        <v>129</v>
      </c>
      <c r="H233" s="128">
        <v>27</v>
      </c>
      <c r="I233" s="129"/>
      <c r="J233" s="130">
        <f t="shared" si="40"/>
        <v>0</v>
      </c>
      <c r="K233" s="126" t="s">
        <v>130</v>
      </c>
      <c r="L233" s="29"/>
      <c r="M233" s="131" t="s">
        <v>19</v>
      </c>
      <c r="N233" s="132" t="s">
        <v>44</v>
      </c>
      <c r="P233" s="133">
        <f t="shared" si="41"/>
        <v>0</v>
      </c>
      <c r="Q233" s="133">
        <v>0</v>
      </c>
      <c r="R233" s="133">
        <f t="shared" si="42"/>
        <v>0</v>
      </c>
      <c r="S233" s="133">
        <v>0</v>
      </c>
      <c r="T233" s="134">
        <f t="shared" si="43"/>
        <v>0</v>
      </c>
      <c r="AR233" s="135" t="s">
        <v>131</v>
      </c>
      <c r="AT233" s="135" t="s">
        <v>126</v>
      </c>
      <c r="AU233" s="135" t="s">
        <v>83</v>
      </c>
      <c r="AY233" s="14" t="s">
        <v>123</v>
      </c>
      <c r="BE233" s="136">
        <f t="shared" si="44"/>
        <v>0</v>
      </c>
      <c r="BF233" s="136">
        <f t="shared" si="45"/>
        <v>0</v>
      </c>
      <c r="BG233" s="136">
        <f t="shared" si="46"/>
        <v>0</v>
      </c>
      <c r="BH233" s="136">
        <f t="shared" si="47"/>
        <v>0</v>
      </c>
      <c r="BI233" s="136">
        <f t="shared" si="48"/>
        <v>0</v>
      </c>
      <c r="BJ233" s="14" t="s">
        <v>81</v>
      </c>
      <c r="BK233" s="136">
        <f t="shared" si="49"/>
        <v>0</v>
      </c>
      <c r="BL233" s="14" t="s">
        <v>131</v>
      </c>
      <c r="BM233" s="135" t="s">
        <v>663</v>
      </c>
    </row>
    <row r="234" spans="2:65" s="1" customFormat="1" ht="19.5">
      <c r="B234" s="29"/>
      <c r="D234" s="137" t="s">
        <v>133</v>
      </c>
      <c r="F234" s="138" t="s">
        <v>664</v>
      </c>
      <c r="I234" s="139"/>
      <c r="L234" s="29"/>
      <c r="M234" s="140"/>
      <c r="T234" s="50"/>
      <c r="AT234" s="14" t="s">
        <v>133</v>
      </c>
      <c r="AU234" s="14" t="s">
        <v>83</v>
      </c>
    </row>
    <row r="235" spans="2:65" s="1" customFormat="1" ht="16.5" customHeight="1">
      <c r="B235" s="29"/>
      <c r="C235" s="124" t="s">
        <v>665</v>
      </c>
      <c r="D235" s="124" t="s">
        <v>126</v>
      </c>
      <c r="E235" s="125" t="s">
        <v>666</v>
      </c>
      <c r="F235" s="126" t="s">
        <v>667</v>
      </c>
      <c r="G235" s="127" t="s">
        <v>183</v>
      </c>
      <c r="H235" s="128">
        <v>60</v>
      </c>
      <c r="I235" s="129"/>
      <c r="J235" s="130">
        <f>ROUND(I235*H235,2)</f>
        <v>0</v>
      </c>
      <c r="K235" s="126" t="s">
        <v>130</v>
      </c>
      <c r="L235" s="29"/>
      <c r="M235" s="131" t="s">
        <v>19</v>
      </c>
      <c r="N235" s="132" t="s">
        <v>44</v>
      </c>
      <c r="P235" s="133">
        <f>O235*H235</f>
        <v>0</v>
      </c>
      <c r="Q235" s="133">
        <v>0</v>
      </c>
      <c r="R235" s="133">
        <f>Q235*H235</f>
        <v>0</v>
      </c>
      <c r="S235" s="133">
        <v>0</v>
      </c>
      <c r="T235" s="134">
        <f>S235*H235</f>
        <v>0</v>
      </c>
      <c r="AR235" s="135" t="s">
        <v>131</v>
      </c>
      <c r="AT235" s="135" t="s">
        <v>126</v>
      </c>
      <c r="AU235" s="135" t="s">
        <v>83</v>
      </c>
      <c r="AY235" s="14" t="s">
        <v>123</v>
      </c>
      <c r="BE235" s="136">
        <f>IF(N235="základní",J235,0)</f>
        <v>0</v>
      </c>
      <c r="BF235" s="136">
        <f>IF(N235="snížená",J235,0)</f>
        <v>0</v>
      </c>
      <c r="BG235" s="136">
        <f>IF(N235="zákl. přenesená",J235,0)</f>
        <v>0</v>
      </c>
      <c r="BH235" s="136">
        <f>IF(N235="sníž. přenesená",J235,0)</f>
        <v>0</v>
      </c>
      <c r="BI235" s="136">
        <f>IF(N235="nulová",J235,0)</f>
        <v>0</v>
      </c>
      <c r="BJ235" s="14" t="s">
        <v>81</v>
      </c>
      <c r="BK235" s="136">
        <f>ROUND(I235*H235,2)</f>
        <v>0</v>
      </c>
      <c r="BL235" s="14" t="s">
        <v>131</v>
      </c>
      <c r="BM235" s="135" t="s">
        <v>668</v>
      </c>
    </row>
    <row r="236" spans="2:65" s="1" customFormat="1" ht="24.2" customHeight="1">
      <c r="B236" s="29"/>
      <c r="C236" s="124" t="s">
        <v>669</v>
      </c>
      <c r="D236" s="124" t="s">
        <v>126</v>
      </c>
      <c r="E236" s="125" t="s">
        <v>195</v>
      </c>
      <c r="F236" s="126" t="s">
        <v>196</v>
      </c>
      <c r="G236" s="127" t="s">
        <v>183</v>
      </c>
      <c r="H236" s="128">
        <v>1400</v>
      </c>
      <c r="I236" s="129"/>
      <c r="J236" s="130">
        <f>ROUND(I236*H236,2)</f>
        <v>0</v>
      </c>
      <c r="K236" s="126" t="s">
        <v>130</v>
      </c>
      <c r="L236" s="29"/>
      <c r="M236" s="131" t="s">
        <v>19</v>
      </c>
      <c r="N236" s="132" t="s">
        <v>44</v>
      </c>
      <c r="P236" s="133">
        <f>O236*H236</f>
        <v>0</v>
      </c>
      <c r="Q236" s="133">
        <v>0</v>
      </c>
      <c r="R236" s="133">
        <f>Q236*H236</f>
        <v>0</v>
      </c>
      <c r="S236" s="133">
        <v>0</v>
      </c>
      <c r="T236" s="134">
        <f>S236*H236</f>
        <v>0</v>
      </c>
      <c r="AR236" s="135" t="s">
        <v>131</v>
      </c>
      <c r="AT236" s="135" t="s">
        <v>126</v>
      </c>
      <c r="AU236" s="135" t="s">
        <v>83</v>
      </c>
      <c r="AY236" s="14" t="s">
        <v>123</v>
      </c>
      <c r="BE236" s="136">
        <f>IF(N236="základní",J236,0)</f>
        <v>0</v>
      </c>
      <c r="BF236" s="136">
        <f>IF(N236="snížená",J236,0)</f>
        <v>0</v>
      </c>
      <c r="BG236" s="136">
        <f>IF(N236="zákl. přenesená",J236,0)</f>
        <v>0</v>
      </c>
      <c r="BH236" s="136">
        <f>IF(N236="sníž. přenesená",J236,0)</f>
        <v>0</v>
      </c>
      <c r="BI236" s="136">
        <f>IF(N236="nulová",J236,0)</f>
        <v>0</v>
      </c>
      <c r="BJ236" s="14" t="s">
        <v>81</v>
      </c>
      <c r="BK236" s="136">
        <f>ROUND(I236*H236,2)</f>
        <v>0</v>
      </c>
      <c r="BL236" s="14" t="s">
        <v>131</v>
      </c>
      <c r="BM236" s="135" t="s">
        <v>670</v>
      </c>
    </row>
    <row r="237" spans="2:65" s="1" customFormat="1" ht="19.5">
      <c r="B237" s="29"/>
      <c r="D237" s="137" t="s">
        <v>133</v>
      </c>
      <c r="F237" s="138" t="s">
        <v>198</v>
      </c>
      <c r="I237" s="139"/>
      <c r="L237" s="29"/>
      <c r="M237" s="140"/>
      <c r="T237" s="50"/>
      <c r="AT237" s="14" t="s">
        <v>133</v>
      </c>
      <c r="AU237" s="14" t="s">
        <v>83</v>
      </c>
    </row>
    <row r="238" spans="2:65" s="11" customFormat="1" ht="22.9" customHeight="1">
      <c r="B238" s="112"/>
      <c r="D238" s="113" t="s">
        <v>72</v>
      </c>
      <c r="E238" s="122" t="s">
        <v>671</v>
      </c>
      <c r="F238" s="122" t="s">
        <v>672</v>
      </c>
      <c r="I238" s="115"/>
      <c r="J238" s="123">
        <f>BK238</f>
        <v>0</v>
      </c>
      <c r="L238" s="112"/>
      <c r="M238" s="117"/>
      <c r="P238" s="118">
        <f>P239+SUM(P240:P243)</f>
        <v>0</v>
      </c>
      <c r="R238" s="118">
        <f>R239+SUM(R240:R243)</f>
        <v>0</v>
      </c>
      <c r="T238" s="119">
        <f>T239+SUM(T240:T243)</f>
        <v>0</v>
      </c>
      <c r="AR238" s="113" t="s">
        <v>81</v>
      </c>
      <c r="AT238" s="120" t="s">
        <v>72</v>
      </c>
      <c r="AU238" s="120" t="s">
        <v>81</v>
      </c>
      <c r="AY238" s="113" t="s">
        <v>123</v>
      </c>
      <c r="BK238" s="121">
        <f>BK239+SUM(BK240:BK243)</f>
        <v>0</v>
      </c>
    </row>
    <row r="239" spans="2:65" s="1" customFormat="1" ht="16.5" customHeight="1">
      <c r="B239" s="29"/>
      <c r="C239" s="124" t="s">
        <v>673</v>
      </c>
      <c r="D239" s="124" t="s">
        <v>126</v>
      </c>
      <c r="E239" s="125" t="s">
        <v>674</v>
      </c>
      <c r="F239" s="126" t="s">
        <v>675</v>
      </c>
      <c r="G239" s="127" t="s">
        <v>129</v>
      </c>
      <c r="H239" s="128">
        <v>13</v>
      </c>
      <c r="I239" s="129"/>
      <c r="J239" s="130">
        <f>ROUND(I239*H239,2)</f>
        <v>0</v>
      </c>
      <c r="K239" s="126" t="s">
        <v>130</v>
      </c>
      <c r="L239" s="29"/>
      <c r="M239" s="131" t="s">
        <v>19</v>
      </c>
      <c r="N239" s="132" t="s">
        <v>44</v>
      </c>
      <c r="P239" s="133">
        <f>O239*H239</f>
        <v>0</v>
      </c>
      <c r="Q239" s="133">
        <v>0</v>
      </c>
      <c r="R239" s="133">
        <f>Q239*H239</f>
        <v>0</v>
      </c>
      <c r="S239" s="133">
        <v>0</v>
      </c>
      <c r="T239" s="134">
        <f>S239*H239</f>
        <v>0</v>
      </c>
      <c r="AR239" s="135" t="s">
        <v>131</v>
      </c>
      <c r="AT239" s="135" t="s">
        <v>126</v>
      </c>
      <c r="AU239" s="135" t="s">
        <v>83</v>
      </c>
      <c r="AY239" s="14" t="s">
        <v>123</v>
      </c>
      <c r="BE239" s="136">
        <f>IF(N239="základní",J239,0)</f>
        <v>0</v>
      </c>
      <c r="BF239" s="136">
        <f>IF(N239="snížená",J239,0)</f>
        <v>0</v>
      </c>
      <c r="BG239" s="136">
        <f>IF(N239="zákl. přenesená",J239,0)</f>
        <v>0</v>
      </c>
      <c r="BH239" s="136">
        <f>IF(N239="sníž. přenesená",J239,0)</f>
        <v>0</v>
      </c>
      <c r="BI239" s="136">
        <f>IF(N239="nulová",J239,0)</f>
        <v>0</v>
      </c>
      <c r="BJ239" s="14" t="s">
        <v>81</v>
      </c>
      <c r="BK239" s="136">
        <f>ROUND(I239*H239,2)</f>
        <v>0</v>
      </c>
      <c r="BL239" s="14" t="s">
        <v>131</v>
      </c>
      <c r="BM239" s="135" t="s">
        <v>676</v>
      </c>
    </row>
    <row r="240" spans="2:65" s="1" customFormat="1" ht="16.5" customHeight="1">
      <c r="B240" s="29"/>
      <c r="C240" s="141" t="s">
        <v>677</v>
      </c>
      <c r="D240" s="141" t="s">
        <v>135</v>
      </c>
      <c r="E240" s="142" t="s">
        <v>678</v>
      </c>
      <c r="F240" s="143" t="s">
        <v>679</v>
      </c>
      <c r="G240" s="144" t="s">
        <v>129</v>
      </c>
      <c r="H240" s="145">
        <v>3</v>
      </c>
      <c r="I240" s="146"/>
      <c r="J240" s="147">
        <f>ROUND(I240*H240,2)</f>
        <v>0</v>
      </c>
      <c r="K240" s="143" t="s">
        <v>130</v>
      </c>
      <c r="L240" s="148"/>
      <c r="M240" s="149" t="s">
        <v>19</v>
      </c>
      <c r="N240" s="150" t="s">
        <v>44</v>
      </c>
      <c r="P240" s="133">
        <f>O240*H240</f>
        <v>0</v>
      </c>
      <c r="Q240" s="133">
        <v>0</v>
      </c>
      <c r="R240" s="133">
        <f>Q240*H240</f>
        <v>0</v>
      </c>
      <c r="S240" s="133">
        <v>0</v>
      </c>
      <c r="T240" s="134">
        <f>S240*H240</f>
        <v>0</v>
      </c>
      <c r="AR240" s="135" t="s">
        <v>131</v>
      </c>
      <c r="AT240" s="135" t="s">
        <v>135</v>
      </c>
      <c r="AU240" s="135" t="s">
        <v>83</v>
      </c>
      <c r="AY240" s="14" t="s">
        <v>123</v>
      </c>
      <c r="BE240" s="136">
        <f>IF(N240="základní",J240,0)</f>
        <v>0</v>
      </c>
      <c r="BF240" s="136">
        <f>IF(N240="snížená",J240,0)</f>
        <v>0</v>
      </c>
      <c r="BG240" s="136">
        <f>IF(N240="zákl. přenesená",J240,0)</f>
        <v>0</v>
      </c>
      <c r="BH240" s="136">
        <f>IF(N240="sníž. přenesená",J240,0)</f>
        <v>0</v>
      </c>
      <c r="BI240" s="136">
        <f>IF(N240="nulová",J240,0)</f>
        <v>0</v>
      </c>
      <c r="BJ240" s="14" t="s">
        <v>81</v>
      </c>
      <c r="BK240" s="136">
        <f>ROUND(I240*H240,2)</f>
        <v>0</v>
      </c>
      <c r="BL240" s="14" t="s">
        <v>131</v>
      </c>
      <c r="BM240" s="135" t="s">
        <v>680</v>
      </c>
    </row>
    <row r="241" spans="2:65" s="1" customFormat="1" ht="16.5" customHeight="1">
      <c r="B241" s="29"/>
      <c r="C241" s="141" t="s">
        <v>681</v>
      </c>
      <c r="D241" s="141" t="s">
        <v>135</v>
      </c>
      <c r="E241" s="142" t="s">
        <v>682</v>
      </c>
      <c r="F241" s="143" t="s">
        <v>683</v>
      </c>
      <c r="G241" s="144" t="s">
        <v>129</v>
      </c>
      <c r="H241" s="145">
        <v>8</v>
      </c>
      <c r="I241" s="146"/>
      <c r="J241" s="147">
        <f>ROUND(I241*H241,2)</f>
        <v>0</v>
      </c>
      <c r="K241" s="143" t="s">
        <v>19</v>
      </c>
      <c r="L241" s="148"/>
      <c r="M241" s="149" t="s">
        <v>19</v>
      </c>
      <c r="N241" s="150" t="s">
        <v>44</v>
      </c>
      <c r="P241" s="133">
        <f>O241*H241</f>
        <v>0</v>
      </c>
      <c r="Q241" s="133">
        <v>0</v>
      </c>
      <c r="R241" s="133">
        <f>Q241*H241</f>
        <v>0</v>
      </c>
      <c r="S241" s="133">
        <v>0</v>
      </c>
      <c r="T241" s="134">
        <f>S241*H241</f>
        <v>0</v>
      </c>
      <c r="AR241" s="135" t="s">
        <v>131</v>
      </c>
      <c r="AT241" s="135" t="s">
        <v>135</v>
      </c>
      <c r="AU241" s="135" t="s">
        <v>83</v>
      </c>
      <c r="AY241" s="14" t="s">
        <v>123</v>
      </c>
      <c r="BE241" s="136">
        <f>IF(N241="základní",J241,0)</f>
        <v>0</v>
      </c>
      <c r="BF241" s="136">
        <f>IF(N241="snížená",J241,0)</f>
        <v>0</v>
      </c>
      <c r="BG241" s="136">
        <f>IF(N241="zákl. přenesená",J241,0)</f>
        <v>0</v>
      </c>
      <c r="BH241" s="136">
        <f>IF(N241="sníž. přenesená",J241,0)</f>
        <v>0</v>
      </c>
      <c r="BI241" s="136">
        <f>IF(N241="nulová",J241,0)</f>
        <v>0</v>
      </c>
      <c r="BJ241" s="14" t="s">
        <v>81</v>
      </c>
      <c r="BK241" s="136">
        <f>ROUND(I241*H241,2)</f>
        <v>0</v>
      </c>
      <c r="BL241" s="14" t="s">
        <v>131</v>
      </c>
      <c r="BM241" s="135" t="s">
        <v>684</v>
      </c>
    </row>
    <row r="242" spans="2:65" s="1" customFormat="1" ht="16.5" customHeight="1">
      <c r="B242" s="29"/>
      <c r="C242" s="141" t="s">
        <v>685</v>
      </c>
      <c r="D242" s="141" t="s">
        <v>135</v>
      </c>
      <c r="E242" s="142" t="s">
        <v>686</v>
      </c>
      <c r="F242" s="143" t="s">
        <v>683</v>
      </c>
      <c r="G242" s="144" t="s">
        <v>129</v>
      </c>
      <c r="H242" s="145">
        <v>2</v>
      </c>
      <c r="I242" s="146"/>
      <c r="J242" s="147">
        <f>ROUND(I242*H242,2)</f>
        <v>0</v>
      </c>
      <c r="K242" s="143" t="s">
        <v>130</v>
      </c>
      <c r="L242" s="148"/>
      <c r="M242" s="149" t="s">
        <v>19</v>
      </c>
      <c r="N242" s="150" t="s">
        <v>44</v>
      </c>
      <c r="P242" s="133">
        <f>O242*H242</f>
        <v>0</v>
      </c>
      <c r="Q242" s="133">
        <v>0</v>
      </c>
      <c r="R242" s="133">
        <f>Q242*H242</f>
        <v>0</v>
      </c>
      <c r="S242" s="133">
        <v>0</v>
      </c>
      <c r="T242" s="134">
        <f>S242*H242</f>
        <v>0</v>
      </c>
      <c r="AR242" s="135" t="s">
        <v>131</v>
      </c>
      <c r="AT242" s="135" t="s">
        <v>135</v>
      </c>
      <c r="AU242" s="135" t="s">
        <v>83</v>
      </c>
      <c r="AY242" s="14" t="s">
        <v>123</v>
      </c>
      <c r="BE242" s="136">
        <f>IF(N242="základní",J242,0)</f>
        <v>0</v>
      </c>
      <c r="BF242" s="136">
        <f>IF(N242="snížená",J242,0)</f>
        <v>0</v>
      </c>
      <c r="BG242" s="136">
        <f>IF(N242="zákl. přenesená",J242,0)</f>
        <v>0</v>
      </c>
      <c r="BH242" s="136">
        <f>IF(N242="sníž. přenesená",J242,0)</f>
        <v>0</v>
      </c>
      <c r="BI242" s="136">
        <f>IF(N242="nulová",J242,0)</f>
        <v>0</v>
      </c>
      <c r="BJ242" s="14" t="s">
        <v>81</v>
      </c>
      <c r="BK242" s="136">
        <f>ROUND(I242*H242,2)</f>
        <v>0</v>
      </c>
      <c r="BL242" s="14" t="s">
        <v>131</v>
      </c>
      <c r="BM242" s="135" t="s">
        <v>687</v>
      </c>
    </row>
    <row r="243" spans="2:65" s="11" customFormat="1" ht="20.85" customHeight="1">
      <c r="B243" s="112"/>
      <c r="D243" s="113" t="s">
        <v>72</v>
      </c>
      <c r="E243" s="122" t="s">
        <v>688</v>
      </c>
      <c r="F243" s="122" t="s">
        <v>689</v>
      </c>
      <c r="I243" s="115"/>
      <c r="J243" s="123">
        <f>BK243</f>
        <v>0</v>
      </c>
      <c r="L243" s="112"/>
      <c r="M243" s="117"/>
      <c r="P243" s="118">
        <f>SUM(P244:P275)</f>
        <v>0</v>
      </c>
      <c r="R243" s="118">
        <f>SUM(R244:R275)</f>
        <v>0</v>
      </c>
      <c r="T243" s="119">
        <f>SUM(T244:T275)</f>
        <v>0</v>
      </c>
      <c r="AR243" s="113" t="s">
        <v>81</v>
      </c>
      <c r="AT243" s="120" t="s">
        <v>72</v>
      </c>
      <c r="AU243" s="120" t="s">
        <v>83</v>
      </c>
      <c r="AY243" s="113" t="s">
        <v>123</v>
      </c>
      <c r="BK243" s="121">
        <f>SUM(BK244:BK275)</f>
        <v>0</v>
      </c>
    </row>
    <row r="244" spans="2:65" s="1" customFormat="1" ht="24.2" customHeight="1">
      <c r="B244" s="29"/>
      <c r="C244" s="124" t="s">
        <v>690</v>
      </c>
      <c r="D244" s="124" t="s">
        <v>126</v>
      </c>
      <c r="E244" s="125" t="s">
        <v>691</v>
      </c>
      <c r="F244" s="126" t="s">
        <v>692</v>
      </c>
      <c r="G244" s="127" t="s">
        <v>129</v>
      </c>
      <c r="H244" s="128">
        <v>20</v>
      </c>
      <c r="I244" s="129"/>
      <c r="J244" s="130">
        <f>ROUND(I244*H244,2)</f>
        <v>0</v>
      </c>
      <c r="K244" s="126" t="s">
        <v>130</v>
      </c>
      <c r="L244" s="29"/>
      <c r="M244" s="131" t="s">
        <v>19</v>
      </c>
      <c r="N244" s="132" t="s">
        <v>44</v>
      </c>
      <c r="P244" s="133">
        <f>O244*H244</f>
        <v>0</v>
      </c>
      <c r="Q244" s="133">
        <v>0</v>
      </c>
      <c r="R244" s="133">
        <f>Q244*H244</f>
        <v>0</v>
      </c>
      <c r="S244" s="133">
        <v>0</v>
      </c>
      <c r="T244" s="134">
        <f>S244*H244</f>
        <v>0</v>
      </c>
      <c r="AR244" s="135" t="s">
        <v>131</v>
      </c>
      <c r="AT244" s="135" t="s">
        <v>126</v>
      </c>
      <c r="AU244" s="135" t="s">
        <v>139</v>
      </c>
      <c r="AY244" s="14" t="s">
        <v>123</v>
      </c>
      <c r="BE244" s="136">
        <f>IF(N244="základní",J244,0)</f>
        <v>0</v>
      </c>
      <c r="BF244" s="136">
        <f>IF(N244="snížená",J244,0)</f>
        <v>0</v>
      </c>
      <c r="BG244" s="136">
        <f>IF(N244="zákl. přenesená",J244,0)</f>
        <v>0</v>
      </c>
      <c r="BH244" s="136">
        <f>IF(N244="sníž. přenesená",J244,0)</f>
        <v>0</v>
      </c>
      <c r="BI244" s="136">
        <f>IF(N244="nulová",J244,0)</f>
        <v>0</v>
      </c>
      <c r="BJ244" s="14" t="s">
        <v>81</v>
      </c>
      <c r="BK244" s="136">
        <f>ROUND(I244*H244,2)</f>
        <v>0</v>
      </c>
      <c r="BL244" s="14" t="s">
        <v>131</v>
      </c>
      <c r="BM244" s="135" t="s">
        <v>693</v>
      </c>
    </row>
    <row r="245" spans="2:65" s="1" customFormat="1" ht="24.2" customHeight="1">
      <c r="B245" s="29"/>
      <c r="C245" s="124" t="s">
        <v>694</v>
      </c>
      <c r="D245" s="124" t="s">
        <v>126</v>
      </c>
      <c r="E245" s="125" t="s">
        <v>695</v>
      </c>
      <c r="F245" s="126" t="s">
        <v>696</v>
      </c>
      <c r="G245" s="127" t="s">
        <v>129</v>
      </c>
      <c r="H245" s="128">
        <v>20</v>
      </c>
      <c r="I245" s="129"/>
      <c r="J245" s="130">
        <f>ROUND(I245*H245,2)</f>
        <v>0</v>
      </c>
      <c r="K245" s="126" t="s">
        <v>130</v>
      </c>
      <c r="L245" s="29"/>
      <c r="M245" s="131" t="s">
        <v>19</v>
      </c>
      <c r="N245" s="132" t="s">
        <v>44</v>
      </c>
      <c r="P245" s="133">
        <f>O245*H245</f>
        <v>0</v>
      </c>
      <c r="Q245" s="133">
        <v>0</v>
      </c>
      <c r="R245" s="133">
        <f>Q245*H245</f>
        <v>0</v>
      </c>
      <c r="S245" s="133">
        <v>0</v>
      </c>
      <c r="T245" s="134">
        <f>S245*H245</f>
        <v>0</v>
      </c>
      <c r="AR245" s="135" t="s">
        <v>131</v>
      </c>
      <c r="AT245" s="135" t="s">
        <v>126</v>
      </c>
      <c r="AU245" s="135" t="s">
        <v>139</v>
      </c>
      <c r="AY245" s="14" t="s">
        <v>123</v>
      </c>
      <c r="BE245" s="136">
        <f>IF(N245="základní",J245,0)</f>
        <v>0</v>
      </c>
      <c r="BF245" s="136">
        <f>IF(N245="snížená",J245,0)</f>
        <v>0</v>
      </c>
      <c r="BG245" s="136">
        <f>IF(N245="zákl. přenesená",J245,0)</f>
        <v>0</v>
      </c>
      <c r="BH245" s="136">
        <f>IF(N245="sníž. přenesená",J245,0)</f>
        <v>0</v>
      </c>
      <c r="BI245" s="136">
        <f>IF(N245="nulová",J245,0)</f>
        <v>0</v>
      </c>
      <c r="BJ245" s="14" t="s">
        <v>81</v>
      </c>
      <c r="BK245" s="136">
        <f>ROUND(I245*H245,2)</f>
        <v>0</v>
      </c>
      <c r="BL245" s="14" t="s">
        <v>131</v>
      </c>
      <c r="BM245" s="135" t="s">
        <v>697</v>
      </c>
    </row>
    <row r="246" spans="2:65" s="1" customFormat="1" ht="24.2" customHeight="1">
      <c r="B246" s="29"/>
      <c r="C246" s="124" t="s">
        <v>698</v>
      </c>
      <c r="D246" s="124" t="s">
        <v>126</v>
      </c>
      <c r="E246" s="125" t="s">
        <v>699</v>
      </c>
      <c r="F246" s="126" t="s">
        <v>700</v>
      </c>
      <c r="G246" s="127" t="s">
        <v>129</v>
      </c>
      <c r="H246" s="128">
        <v>140</v>
      </c>
      <c r="I246" s="129"/>
      <c r="J246" s="130">
        <f>ROUND(I246*H246,2)</f>
        <v>0</v>
      </c>
      <c r="K246" s="126" t="s">
        <v>130</v>
      </c>
      <c r="L246" s="29"/>
      <c r="M246" s="131" t="s">
        <v>19</v>
      </c>
      <c r="N246" s="132" t="s">
        <v>44</v>
      </c>
      <c r="P246" s="133">
        <f>O246*H246</f>
        <v>0</v>
      </c>
      <c r="Q246" s="133">
        <v>0</v>
      </c>
      <c r="R246" s="133">
        <f>Q246*H246</f>
        <v>0</v>
      </c>
      <c r="S246" s="133">
        <v>0</v>
      </c>
      <c r="T246" s="134">
        <f>S246*H246</f>
        <v>0</v>
      </c>
      <c r="AR246" s="135" t="s">
        <v>131</v>
      </c>
      <c r="AT246" s="135" t="s">
        <v>126</v>
      </c>
      <c r="AU246" s="135" t="s">
        <v>139</v>
      </c>
      <c r="AY246" s="14" t="s">
        <v>123</v>
      </c>
      <c r="BE246" s="136">
        <f>IF(N246="základní",J246,0)</f>
        <v>0</v>
      </c>
      <c r="BF246" s="136">
        <f>IF(N246="snížená",J246,0)</f>
        <v>0</v>
      </c>
      <c r="BG246" s="136">
        <f>IF(N246="zákl. přenesená",J246,0)</f>
        <v>0</v>
      </c>
      <c r="BH246" s="136">
        <f>IF(N246="sníž. přenesená",J246,0)</f>
        <v>0</v>
      </c>
      <c r="BI246" s="136">
        <f>IF(N246="nulová",J246,0)</f>
        <v>0</v>
      </c>
      <c r="BJ246" s="14" t="s">
        <v>81</v>
      </c>
      <c r="BK246" s="136">
        <f>ROUND(I246*H246,2)</f>
        <v>0</v>
      </c>
      <c r="BL246" s="14" t="s">
        <v>131</v>
      </c>
      <c r="BM246" s="135" t="s">
        <v>701</v>
      </c>
    </row>
    <row r="247" spans="2:65" s="1" customFormat="1" ht="24.2" customHeight="1">
      <c r="B247" s="29"/>
      <c r="C247" s="124" t="s">
        <v>702</v>
      </c>
      <c r="D247" s="124" t="s">
        <v>126</v>
      </c>
      <c r="E247" s="125" t="s">
        <v>703</v>
      </c>
      <c r="F247" s="126" t="s">
        <v>704</v>
      </c>
      <c r="G247" s="127" t="s">
        <v>129</v>
      </c>
      <c r="H247" s="128">
        <v>27</v>
      </c>
      <c r="I247" s="129"/>
      <c r="J247" s="130">
        <f>ROUND(I247*H247,2)</f>
        <v>0</v>
      </c>
      <c r="K247" s="126" t="s">
        <v>130</v>
      </c>
      <c r="L247" s="29"/>
      <c r="M247" s="131" t="s">
        <v>19</v>
      </c>
      <c r="N247" s="132" t="s">
        <v>44</v>
      </c>
      <c r="P247" s="133">
        <f>O247*H247</f>
        <v>0</v>
      </c>
      <c r="Q247" s="133">
        <v>0</v>
      </c>
      <c r="R247" s="133">
        <f>Q247*H247</f>
        <v>0</v>
      </c>
      <c r="S247" s="133">
        <v>0</v>
      </c>
      <c r="T247" s="134">
        <f>S247*H247</f>
        <v>0</v>
      </c>
      <c r="AR247" s="135" t="s">
        <v>131</v>
      </c>
      <c r="AT247" s="135" t="s">
        <v>126</v>
      </c>
      <c r="AU247" s="135" t="s">
        <v>139</v>
      </c>
      <c r="AY247" s="14" t="s">
        <v>123</v>
      </c>
      <c r="BE247" s="136">
        <f>IF(N247="základní",J247,0)</f>
        <v>0</v>
      </c>
      <c r="BF247" s="136">
        <f>IF(N247="snížená",J247,0)</f>
        <v>0</v>
      </c>
      <c r="BG247" s="136">
        <f>IF(N247="zákl. přenesená",J247,0)</f>
        <v>0</v>
      </c>
      <c r="BH247" s="136">
        <f>IF(N247="sníž. přenesená",J247,0)</f>
        <v>0</v>
      </c>
      <c r="BI247" s="136">
        <f>IF(N247="nulová",J247,0)</f>
        <v>0</v>
      </c>
      <c r="BJ247" s="14" t="s">
        <v>81</v>
      </c>
      <c r="BK247" s="136">
        <f>ROUND(I247*H247,2)</f>
        <v>0</v>
      </c>
      <c r="BL247" s="14" t="s">
        <v>131</v>
      </c>
      <c r="BM247" s="135" t="s">
        <v>705</v>
      </c>
    </row>
    <row r="248" spans="2:65" s="1" customFormat="1" ht="24.2" customHeight="1">
      <c r="B248" s="29"/>
      <c r="C248" s="124" t="s">
        <v>706</v>
      </c>
      <c r="D248" s="124" t="s">
        <v>126</v>
      </c>
      <c r="E248" s="125" t="s">
        <v>707</v>
      </c>
      <c r="F248" s="126" t="s">
        <v>708</v>
      </c>
      <c r="G248" s="127" t="s">
        <v>129</v>
      </c>
      <c r="H248" s="128">
        <v>20</v>
      </c>
      <c r="I248" s="129"/>
      <c r="J248" s="130">
        <f>ROUND(I248*H248,2)</f>
        <v>0</v>
      </c>
      <c r="K248" s="126" t="s">
        <v>130</v>
      </c>
      <c r="L248" s="29"/>
      <c r="M248" s="131" t="s">
        <v>19</v>
      </c>
      <c r="N248" s="132" t="s">
        <v>44</v>
      </c>
      <c r="P248" s="133">
        <f>O248*H248</f>
        <v>0</v>
      </c>
      <c r="Q248" s="133">
        <v>0</v>
      </c>
      <c r="R248" s="133">
        <f>Q248*H248</f>
        <v>0</v>
      </c>
      <c r="S248" s="133">
        <v>0</v>
      </c>
      <c r="T248" s="134">
        <f>S248*H248</f>
        <v>0</v>
      </c>
      <c r="AR248" s="135" t="s">
        <v>131</v>
      </c>
      <c r="AT248" s="135" t="s">
        <v>126</v>
      </c>
      <c r="AU248" s="135" t="s">
        <v>139</v>
      </c>
      <c r="AY248" s="14" t="s">
        <v>123</v>
      </c>
      <c r="BE248" s="136">
        <f>IF(N248="základní",J248,0)</f>
        <v>0</v>
      </c>
      <c r="BF248" s="136">
        <f>IF(N248="snížená",J248,0)</f>
        <v>0</v>
      </c>
      <c r="BG248" s="136">
        <f>IF(N248="zákl. přenesená",J248,0)</f>
        <v>0</v>
      </c>
      <c r="BH248" s="136">
        <f>IF(N248="sníž. přenesená",J248,0)</f>
        <v>0</v>
      </c>
      <c r="BI248" s="136">
        <f>IF(N248="nulová",J248,0)</f>
        <v>0</v>
      </c>
      <c r="BJ248" s="14" t="s">
        <v>81</v>
      </c>
      <c r="BK248" s="136">
        <f>ROUND(I248*H248,2)</f>
        <v>0</v>
      </c>
      <c r="BL248" s="14" t="s">
        <v>131</v>
      </c>
      <c r="BM248" s="135" t="s">
        <v>709</v>
      </c>
    </row>
    <row r="249" spans="2:65" s="1" customFormat="1" ht="19.5">
      <c r="B249" s="29"/>
      <c r="D249" s="137" t="s">
        <v>133</v>
      </c>
      <c r="F249" s="138" t="s">
        <v>710</v>
      </c>
      <c r="I249" s="139"/>
      <c r="L249" s="29"/>
      <c r="M249" s="140"/>
      <c r="T249" s="50"/>
      <c r="AT249" s="14" t="s">
        <v>133</v>
      </c>
      <c r="AU249" s="14" t="s">
        <v>139</v>
      </c>
    </row>
    <row r="250" spans="2:65" s="1" customFormat="1" ht="24.2" customHeight="1">
      <c r="B250" s="29"/>
      <c r="C250" s="124" t="s">
        <v>711</v>
      </c>
      <c r="D250" s="124" t="s">
        <v>126</v>
      </c>
      <c r="E250" s="125" t="s">
        <v>712</v>
      </c>
      <c r="F250" s="126" t="s">
        <v>713</v>
      </c>
      <c r="G250" s="127" t="s">
        <v>129</v>
      </c>
      <c r="H250" s="128">
        <v>167</v>
      </c>
      <c r="I250" s="129"/>
      <c r="J250" s="130">
        <f>ROUND(I250*H250,2)</f>
        <v>0</v>
      </c>
      <c r="K250" s="126" t="s">
        <v>130</v>
      </c>
      <c r="L250" s="29"/>
      <c r="M250" s="131" t="s">
        <v>19</v>
      </c>
      <c r="N250" s="132" t="s">
        <v>44</v>
      </c>
      <c r="P250" s="133">
        <f>O250*H250</f>
        <v>0</v>
      </c>
      <c r="Q250" s="133">
        <v>0</v>
      </c>
      <c r="R250" s="133">
        <f>Q250*H250</f>
        <v>0</v>
      </c>
      <c r="S250" s="133">
        <v>0</v>
      </c>
      <c r="T250" s="134">
        <f>S250*H250</f>
        <v>0</v>
      </c>
      <c r="AR250" s="135" t="s">
        <v>131</v>
      </c>
      <c r="AT250" s="135" t="s">
        <v>126</v>
      </c>
      <c r="AU250" s="135" t="s">
        <v>139</v>
      </c>
      <c r="AY250" s="14" t="s">
        <v>123</v>
      </c>
      <c r="BE250" s="136">
        <f>IF(N250="základní",J250,0)</f>
        <v>0</v>
      </c>
      <c r="BF250" s="136">
        <f>IF(N250="snížená",J250,0)</f>
        <v>0</v>
      </c>
      <c r="BG250" s="136">
        <f>IF(N250="zákl. přenesená",J250,0)</f>
        <v>0</v>
      </c>
      <c r="BH250" s="136">
        <f>IF(N250="sníž. přenesená",J250,0)</f>
        <v>0</v>
      </c>
      <c r="BI250" s="136">
        <f>IF(N250="nulová",J250,0)</f>
        <v>0</v>
      </c>
      <c r="BJ250" s="14" t="s">
        <v>81</v>
      </c>
      <c r="BK250" s="136">
        <f>ROUND(I250*H250,2)</f>
        <v>0</v>
      </c>
      <c r="BL250" s="14" t="s">
        <v>131</v>
      </c>
      <c r="BM250" s="135" t="s">
        <v>714</v>
      </c>
    </row>
    <row r="251" spans="2:65" s="1" customFormat="1" ht="19.5">
      <c r="B251" s="29"/>
      <c r="D251" s="137" t="s">
        <v>133</v>
      </c>
      <c r="F251" s="138" t="s">
        <v>715</v>
      </c>
      <c r="I251" s="139"/>
      <c r="L251" s="29"/>
      <c r="M251" s="140"/>
      <c r="T251" s="50"/>
      <c r="AT251" s="14" t="s">
        <v>133</v>
      </c>
      <c r="AU251" s="14" t="s">
        <v>139</v>
      </c>
    </row>
    <row r="252" spans="2:65" s="1" customFormat="1" ht="24.2" customHeight="1">
      <c r="B252" s="29"/>
      <c r="C252" s="124" t="s">
        <v>716</v>
      </c>
      <c r="D252" s="124" t="s">
        <v>126</v>
      </c>
      <c r="E252" s="125" t="s">
        <v>717</v>
      </c>
      <c r="F252" s="126" t="s">
        <v>718</v>
      </c>
      <c r="G252" s="127" t="s">
        <v>129</v>
      </c>
      <c r="H252" s="128">
        <v>198</v>
      </c>
      <c r="I252" s="129"/>
      <c r="J252" s="130">
        <f>ROUND(I252*H252,2)</f>
        <v>0</v>
      </c>
      <c r="K252" s="126" t="s">
        <v>130</v>
      </c>
      <c r="L252" s="29"/>
      <c r="M252" s="131" t="s">
        <v>19</v>
      </c>
      <c r="N252" s="132" t="s">
        <v>44</v>
      </c>
      <c r="P252" s="133">
        <f>O252*H252</f>
        <v>0</v>
      </c>
      <c r="Q252" s="133">
        <v>0</v>
      </c>
      <c r="R252" s="133">
        <f>Q252*H252</f>
        <v>0</v>
      </c>
      <c r="S252" s="133">
        <v>0</v>
      </c>
      <c r="T252" s="134">
        <f>S252*H252</f>
        <v>0</v>
      </c>
      <c r="AR252" s="135" t="s">
        <v>131</v>
      </c>
      <c r="AT252" s="135" t="s">
        <v>126</v>
      </c>
      <c r="AU252" s="135" t="s">
        <v>139</v>
      </c>
      <c r="AY252" s="14" t="s">
        <v>123</v>
      </c>
      <c r="BE252" s="136">
        <f>IF(N252="základní",J252,0)</f>
        <v>0</v>
      </c>
      <c r="BF252" s="136">
        <f>IF(N252="snížená",J252,0)</f>
        <v>0</v>
      </c>
      <c r="BG252" s="136">
        <f>IF(N252="zákl. přenesená",J252,0)</f>
        <v>0</v>
      </c>
      <c r="BH252" s="136">
        <f>IF(N252="sníž. přenesená",J252,0)</f>
        <v>0</v>
      </c>
      <c r="BI252" s="136">
        <f>IF(N252="nulová",J252,0)</f>
        <v>0</v>
      </c>
      <c r="BJ252" s="14" t="s">
        <v>81</v>
      </c>
      <c r="BK252" s="136">
        <f>ROUND(I252*H252,2)</f>
        <v>0</v>
      </c>
      <c r="BL252" s="14" t="s">
        <v>131</v>
      </c>
      <c r="BM252" s="135" t="s">
        <v>719</v>
      </c>
    </row>
    <row r="253" spans="2:65" s="1" customFormat="1" ht="19.5">
      <c r="B253" s="29"/>
      <c r="D253" s="137" t="s">
        <v>133</v>
      </c>
      <c r="F253" s="138" t="s">
        <v>720</v>
      </c>
      <c r="I253" s="139"/>
      <c r="L253" s="29"/>
      <c r="M253" s="140"/>
      <c r="T253" s="50"/>
      <c r="AT253" s="14" t="s">
        <v>133</v>
      </c>
      <c r="AU253" s="14" t="s">
        <v>139</v>
      </c>
    </row>
    <row r="254" spans="2:65" s="1" customFormat="1" ht="24.2" customHeight="1">
      <c r="B254" s="29"/>
      <c r="C254" s="124" t="s">
        <v>721</v>
      </c>
      <c r="D254" s="124" t="s">
        <v>126</v>
      </c>
      <c r="E254" s="125" t="s">
        <v>722</v>
      </c>
      <c r="F254" s="126" t="s">
        <v>723</v>
      </c>
      <c r="G254" s="127" t="s">
        <v>129</v>
      </c>
      <c r="H254" s="128">
        <v>40</v>
      </c>
      <c r="I254" s="129"/>
      <c r="J254" s="130">
        <f>ROUND(I254*H254,2)</f>
        <v>0</v>
      </c>
      <c r="K254" s="126" t="s">
        <v>130</v>
      </c>
      <c r="L254" s="29"/>
      <c r="M254" s="131" t="s">
        <v>19</v>
      </c>
      <c r="N254" s="132" t="s">
        <v>44</v>
      </c>
      <c r="P254" s="133">
        <f>O254*H254</f>
        <v>0</v>
      </c>
      <c r="Q254" s="133">
        <v>0</v>
      </c>
      <c r="R254" s="133">
        <f>Q254*H254</f>
        <v>0</v>
      </c>
      <c r="S254" s="133">
        <v>0</v>
      </c>
      <c r="T254" s="134">
        <f>S254*H254</f>
        <v>0</v>
      </c>
      <c r="AR254" s="135" t="s">
        <v>131</v>
      </c>
      <c r="AT254" s="135" t="s">
        <v>126</v>
      </c>
      <c r="AU254" s="135" t="s">
        <v>139</v>
      </c>
      <c r="AY254" s="14" t="s">
        <v>123</v>
      </c>
      <c r="BE254" s="136">
        <f>IF(N254="základní",J254,0)</f>
        <v>0</v>
      </c>
      <c r="BF254" s="136">
        <f>IF(N254="snížená",J254,0)</f>
        <v>0</v>
      </c>
      <c r="BG254" s="136">
        <f>IF(N254="zákl. přenesená",J254,0)</f>
        <v>0</v>
      </c>
      <c r="BH254" s="136">
        <f>IF(N254="sníž. přenesená",J254,0)</f>
        <v>0</v>
      </c>
      <c r="BI254" s="136">
        <f>IF(N254="nulová",J254,0)</f>
        <v>0</v>
      </c>
      <c r="BJ254" s="14" t="s">
        <v>81</v>
      </c>
      <c r="BK254" s="136">
        <f>ROUND(I254*H254,2)</f>
        <v>0</v>
      </c>
      <c r="BL254" s="14" t="s">
        <v>131</v>
      </c>
      <c r="BM254" s="135" t="s">
        <v>724</v>
      </c>
    </row>
    <row r="255" spans="2:65" s="1" customFormat="1" ht="24.2" customHeight="1">
      <c r="B255" s="29"/>
      <c r="C255" s="124" t="s">
        <v>725</v>
      </c>
      <c r="D255" s="124" t="s">
        <v>126</v>
      </c>
      <c r="E255" s="125" t="s">
        <v>726</v>
      </c>
      <c r="F255" s="126" t="s">
        <v>727</v>
      </c>
      <c r="G255" s="127" t="s">
        <v>129</v>
      </c>
      <c r="H255" s="128">
        <v>20</v>
      </c>
      <c r="I255" s="129"/>
      <c r="J255" s="130">
        <f>ROUND(I255*H255,2)</f>
        <v>0</v>
      </c>
      <c r="K255" s="126" t="s">
        <v>130</v>
      </c>
      <c r="L255" s="29"/>
      <c r="M255" s="131" t="s">
        <v>19</v>
      </c>
      <c r="N255" s="132" t="s">
        <v>44</v>
      </c>
      <c r="P255" s="133">
        <f>O255*H255</f>
        <v>0</v>
      </c>
      <c r="Q255" s="133">
        <v>0</v>
      </c>
      <c r="R255" s="133">
        <f>Q255*H255</f>
        <v>0</v>
      </c>
      <c r="S255" s="133">
        <v>0</v>
      </c>
      <c r="T255" s="134">
        <f>S255*H255</f>
        <v>0</v>
      </c>
      <c r="AR255" s="135" t="s">
        <v>131</v>
      </c>
      <c r="AT255" s="135" t="s">
        <v>126</v>
      </c>
      <c r="AU255" s="135" t="s">
        <v>139</v>
      </c>
      <c r="AY255" s="14" t="s">
        <v>123</v>
      </c>
      <c r="BE255" s="136">
        <f>IF(N255="základní",J255,0)</f>
        <v>0</v>
      </c>
      <c r="BF255" s="136">
        <f>IF(N255="snížená",J255,0)</f>
        <v>0</v>
      </c>
      <c r="BG255" s="136">
        <f>IF(N255="zákl. přenesená",J255,0)</f>
        <v>0</v>
      </c>
      <c r="BH255" s="136">
        <f>IF(N255="sníž. přenesená",J255,0)</f>
        <v>0</v>
      </c>
      <c r="BI255" s="136">
        <f>IF(N255="nulová",J255,0)</f>
        <v>0</v>
      </c>
      <c r="BJ255" s="14" t="s">
        <v>81</v>
      </c>
      <c r="BK255" s="136">
        <f>ROUND(I255*H255,2)</f>
        <v>0</v>
      </c>
      <c r="BL255" s="14" t="s">
        <v>131</v>
      </c>
      <c r="BM255" s="135" t="s">
        <v>728</v>
      </c>
    </row>
    <row r="256" spans="2:65" s="1" customFormat="1" ht="19.5">
      <c r="B256" s="29"/>
      <c r="D256" s="137" t="s">
        <v>133</v>
      </c>
      <c r="F256" s="138" t="s">
        <v>729</v>
      </c>
      <c r="I256" s="139"/>
      <c r="L256" s="29"/>
      <c r="M256" s="140"/>
      <c r="T256" s="50"/>
      <c r="AT256" s="14" t="s">
        <v>133</v>
      </c>
      <c r="AU256" s="14" t="s">
        <v>139</v>
      </c>
    </row>
    <row r="257" spans="2:65" s="1" customFormat="1" ht="24.2" customHeight="1">
      <c r="B257" s="29"/>
      <c r="C257" s="124" t="s">
        <v>730</v>
      </c>
      <c r="D257" s="124" t="s">
        <v>126</v>
      </c>
      <c r="E257" s="125" t="s">
        <v>731</v>
      </c>
      <c r="F257" s="126" t="s">
        <v>732</v>
      </c>
      <c r="G257" s="127" t="s">
        <v>129</v>
      </c>
      <c r="H257" s="128">
        <v>1710</v>
      </c>
      <c r="I257" s="129"/>
      <c r="J257" s="130">
        <f>ROUND(I257*H257,2)</f>
        <v>0</v>
      </c>
      <c r="K257" s="126" t="s">
        <v>130</v>
      </c>
      <c r="L257" s="29"/>
      <c r="M257" s="131" t="s">
        <v>19</v>
      </c>
      <c r="N257" s="132" t="s">
        <v>44</v>
      </c>
      <c r="P257" s="133">
        <f>O257*H257</f>
        <v>0</v>
      </c>
      <c r="Q257" s="133">
        <v>0</v>
      </c>
      <c r="R257" s="133">
        <f>Q257*H257</f>
        <v>0</v>
      </c>
      <c r="S257" s="133">
        <v>0</v>
      </c>
      <c r="T257" s="134">
        <f>S257*H257</f>
        <v>0</v>
      </c>
      <c r="AR257" s="135" t="s">
        <v>131</v>
      </c>
      <c r="AT257" s="135" t="s">
        <v>126</v>
      </c>
      <c r="AU257" s="135" t="s">
        <v>139</v>
      </c>
      <c r="AY257" s="14" t="s">
        <v>123</v>
      </c>
      <c r="BE257" s="136">
        <f>IF(N257="základní",J257,0)</f>
        <v>0</v>
      </c>
      <c r="BF257" s="136">
        <f>IF(N257="snížená",J257,0)</f>
        <v>0</v>
      </c>
      <c r="BG257" s="136">
        <f>IF(N257="zákl. přenesená",J257,0)</f>
        <v>0</v>
      </c>
      <c r="BH257" s="136">
        <f>IF(N257="sníž. přenesená",J257,0)</f>
        <v>0</v>
      </c>
      <c r="BI257" s="136">
        <f>IF(N257="nulová",J257,0)</f>
        <v>0</v>
      </c>
      <c r="BJ257" s="14" t="s">
        <v>81</v>
      </c>
      <c r="BK257" s="136">
        <f>ROUND(I257*H257,2)</f>
        <v>0</v>
      </c>
      <c r="BL257" s="14" t="s">
        <v>131</v>
      </c>
      <c r="BM257" s="135" t="s">
        <v>733</v>
      </c>
    </row>
    <row r="258" spans="2:65" s="1" customFormat="1" ht="19.5">
      <c r="B258" s="29"/>
      <c r="D258" s="137" t="s">
        <v>133</v>
      </c>
      <c r="F258" s="138" t="s">
        <v>734</v>
      </c>
      <c r="I258" s="139"/>
      <c r="L258" s="29"/>
      <c r="M258" s="140"/>
      <c r="T258" s="50"/>
      <c r="AT258" s="14" t="s">
        <v>133</v>
      </c>
      <c r="AU258" s="14" t="s">
        <v>139</v>
      </c>
    </row>
    <row r="259" spans="2:65" s="1" customFormat="1" ht="24.2" customHeight="1">
      <c r="B259" s="29"/>
      <c r="C259" s="124" t="s">
        <v>735</v>
      </c>
      <c r="D259" s="124" t="s">
        <v>126</v>
      </c>
      <c r="E259" s="125" t="s">
        <v>736</v>
      </c>
      <c r="F259" s="126" t="s">
        <v>737</v>
      </c>
      <c r="G259" s="127" t="s">
        <v>129</v>
      </c>
      <c r="H259" s="128">
        <v>128</v>
      </c>
      <c r="I259" s="129"/>
      <c r="J259" s="130">
        <f t="shared" ref="J259:J270" si="50">ROUND(I259*H259,2)</f>
        <v>0</v>
      </c>
      <c r="K259" s="126" t="s">
        <v>130</v>
      </c>
      <c r="L259" s="29"/>
      <c r="M259" s="131" t="s">
        <v>19</v>
      </c>
      <c r="N259" s="132" t="s">
        <v>44</v>
      </c>
      <c r="P259" s="133">
        <f t="shared" ref="P259:P270" si="51">O259*H259</f>
        <v>0</v>
      </c>
      <c r="Q259" s="133">
        <v>0</v>
      </c>
      <c r="R259" s="133">
        <f t="shared" ref="R259:R270" si="52">Q259*H259</f>
        <v>0</v>
      </c>
      <c r="S259" s="133">
        <v>0</v>
      </c>
      <c r="T259" s="134">
        <f t="shared" ref="T259:T270" si="53">S259*H259</f>
        <v>0</v>
      </c>
      <c r="AR259" s="135" t="s">
        <v>131</v>
      </c>
      <c r="AT259" s="135" t="s">
        <v>126</v>
      </c>
      <c r="AU259" s="135" t="s">
        <v>139</v>
      </c>
      <c r="AY259" s="14" t="s">
        <v>123</v>
      </c>
      <c r="BE259" s="136">
        <f t="shared" ref="BE259:BE270" si="54">IF(N259="základní",J259,0)</f>
        <v>0</v>
      </c>
      <c r="BF259" s="136">
        <f t="shared" ref="BF259:BF270" si="55">IF(N259="snížená",J259,0)</f>
        <v>0</v>
      </c>
      <c r="BG259" s="136">
        <f t="shared" ref="BG259:BG270" si="56">IF(N259="zákl. přenesená",J259,0)</f>
        <v>0</v>
      </c>
      <c r="BH259" s="136">
        <f t="shared" ref="BH259:BH270" si="57">IF(N259="sníž. přenesená",J259,0)</f>
        <v>0</v>
      </c>
      <c r="BI259" s="136">
        <f t="shared" ref="BI259:BI270" si="58">IF(N259="nulová",J259,0)</f>
        <v>0</v>
      </c>
      <c r="BJ259" s="14" t="s">
        <v>81</v>
      </c>
      <c r="BK259" s="136">
        <f t="shared" ref="BK259:BK270" si="59">ROUND(I259*H259,2)</f>
        <v>0</v>
      </c>
      <c r="BL259" s="14" t="s">
        <v>131</v>
      </c>
      <c r="BM259" s="135" t="s">
        <v>738</v>
      </c>
    </row>
    <row r="260" spans="2:65" s="1" customFormat="1" ht="24.2" customHeight="1">
      <c r="B260" s="29"/>
      <c r="C260" s="124" t="s">
        <v>739</v>
      </c>
      <c r="D260" s="124" t="s">
        <v>126</v>
      </c>
      <c r="E260" s="125" t="s">
        <v>740</v>
      </c>
      <c r="F260" s="126" t="s">
        <v>741</v>
      </c>
      <c r="G260" s="127" t="s">
        <v>129</v>
      </c>
      <c r="H260" s="128">
        <v>136</v>
      </c>
      <c r="I260" s="129"/>
      <c r="J260" s="130">
        <f t="shared" si="50"/>
        <v>0</v>
      </c>
      <c r="K260" s="126" t="s">
        <v>130</v>
      </c>
      <c r="L260" s="29"/>
      <c r="M260" s="131" t="s">
        <v>19</v>
      </c>
      <c r="N260" s="132" t="s">
        <v>44</v>
      </c>
      <c r="P260" s="133">
        <f t="shared" si="51"/>
        <v>0</v>
      </c>
      <c r="Q260" s="133">
        <v>0</v>
      </c>
      <c r="R260" s="133">
        <f t="shared" si="52"/>
        <v>0</v>
      </c>
      <c r="S260" s="133">
        <v>0</v>
      </c>
      <c r="T260" s="134">
        <f t="shared" si="53"/>
        <v>0</v>
      </c>
      <c r="AR260" s="135" t="s">
        <v>131</v>
      </c>
      <c r="AT260" s="135" t="s">
        <v>126</v>
      </c>
      <c r="AU260" s="135" t="s">
        <v>139</v>
      </c>
      <c r="AY260" s="14" t="s">
        <v>123</v>
      </c>
      <c r="BE260" s="136">
        <f t="shared" si="54"/>
        <v>0</v>
      </c>
      <c r="BF260" s="136">
        <f t="shared" si="55"/>
        <v>0</v>
      </c>
      <c r="BG260" s="136">
        <f t="shared" si="56"/>
        <v>0</v>
      </c>
      <c r="BH260" s="136">
        <f t="shared" si="57"/>
        <v>0</v>
      </c>
      <c r="BI260" s="136">
        <f t="shared" si="58"/>
        <v>0</v>
      </c>
      <c r="BJ260" s="14" t="s">
        <v>81</v>
      </c>
      <c r="BK260" s="136">
        <f t="shared" si="59"/>
        <v>0</v>
      </c>
      <c r="BL260" s="14" t="s">
        <v>131</v>
      </c>
      <c r="BM260" s="135" t="s">
        <v>742</v>
      </c>
    </row>
    <row r="261" spans="2:65" s="1" customFormat="1" ht="24.2" customHeight="1">
      <c r="B261" s="29"/>
      <c r="C261" s="124" t="s">
        <v>743</v>
      </c>
      <c r="D261" s="124" t="s">
        <v>126</v>
      </c>
      <c r="E261" s="125" t="s">
        <v>744</v>
      </c>
      <c r="F261" s="126" t="s">
        <v>745</v>
      </c>
      <c r="G261" s="127" t="s">
        <v>245</v>
      </c>
      <c r="H261" s="128">
        <v>11944</v>
      </c>
      <c r="I261" s="129"/>
      <c r="J261" s="130">
        <f t="shared" si="50"/>
        <v>0</v>
      </c>
      <c r="K261" s="126" t="s">
        <v>130</v>
      </c>
      <c r="L261" s="29"/>
      <c r="M261" s="131" t="s">
        <v>19</v>
      </c>
      <c r="N261" s="132" t="s">
        <v>44</v>
      </c>
      <c r="P261" s="133">
        <f t="shared" si="51"/>
        <v>0</v>
      </c>
      <c r="Q261" s="133">
        <v>0</v>
      </c>
      <c r="R261" s="133">
        <f t="shared" si="52"/>
        <v>0</v>
      </c>
      <c r="S261" s="133">
        <v>0</v>
      </c>
      <c r="T261" s="134">
        <f t="shared" si="53"/>
        <v>0</v>
      </c>
      <c r="AR261" s="135" t="s">
        <v>131</v>
      </c>
      <c r="AT261" s="135" t="s">
        <v>126</v>
      </c>
      <c r="AU261" s="135" t="s">
        <v>139</v>
      </c>
      <c r="AY261" s="14" t="s">
        <v>123</v>
      </c>
      <c r="BE261" s="136">
        <f t="shared" si="54"/>
        <v>0</v>
      </c>
      <c r="BF261" s="136">
        <f t="shared" si="55"/>
        <v>0</v>
      </c>
      <c r="BG261" s="136">
        <f t="shared" si="56"/>
        <v>0</v>
      </c>
      <c r="BH261" s="136">
        <f t="shared" si="57"/>
        <v>0</v>
      </c>
      <c r="BI261" s="136">
        <f t="shared" si="58"/>
        <v>0</v>
      </c>
      <c r="BJ261" s="14" t="s">
        <v>81</v>
      </c>
      <c r="BK261" s="136">
        <f t="shared" si="59"/>
        <v>0</v>
      </c>
      <c r="BL261" s="14" t="s">
        <v>131</v>
      </c>
      <c r="BM261" s="135" t="s">
        <v>746</v>
      </c>
    </row>
    <row r="262" spans="2:65" s="1" customFormat="1" ht="24.2" customHeight="1">
      <c r="B262" s="29"/>
      <c r="C262" s="124" t="s">
        <v>747</v>
      </c>
      <c r="D262" s="124" t="s">
        <v>126</v>
      </c>
      <c r="E262" s="125" t="s">
        <v>748</v>
      </c>
      <c r="F262" s="126" t="s">
        <v>749</v>
      </c>
      <c r="G262" s="127" t="s">
        <v>245</v>
      </c>
      <c r="H262" s="128">
        <v>16590</v>
      </c>
      <c r="I262" s="129"/>
      <c r="J262" s="130">
        <f t="shared" si="50"/>
        <v>0</v>
      </c>
      <c r="K262" s="126" t="s">
        <v>130</v>
      </c>
      <c r="L262" s="29"/>
      <c r="M262" s="131" t="s">
        <v>19</v>
      </c>
      <c r="N262" s="132" t="s">
        <v>44</v>
      </c>
      <c r="P262" s="133">
        <f t="shared" si="51"/>
        <v>0</v>
      </c>
      <c r="Q262" s="133">
        <v>0</v>
      </c>
      <c r="R262" s="133">
        <f t="shared" si="52"/>
        <v>0</v>
      </c>
      <c r="S262" s="133">
        <v>0</v>
      </c>
      <c r="T262" s="134">
        <f t="shared" si="53"/>
        <v>0</v>
      </c>
      <c r="AR262" s="135" t="s">
        <v>131</v>
      </c>
      <c r="AT262" s="135" t="s">
        <v>126</v>
      </c>
      <c r="AU262" s="135" t="s">
        <v>139</v>
      </c>
      <c r="AY262" s="14" t="s">
        <v>123</v>
      </c>
      <c r="BE262" s="136">
        <f t="shared" si="54"/>
        <v>0</v>
      </c>
      <c r="BF262" s="136">
        <f t="shared" si="55"/>
        <v>0</v>
      </c>
      <c r="BG262" s="136">
        <f t="shared" si="56"/>
        <v>0</v>
      </c>
      <c r="BH262" s="136">
        <f t="shared" si="57"/>
        <v>0</v>
      </c>
      <c r="BI262" s="136">
        <f t="shared" si="58"/>
        <v>0</v>
      </c>
      <c r="BJ262" s="14" t="s">
        <v>81</v>
      </c>
      <c r="BK262" s="136">
        <f t="shared" si="59"/>
        <v>0</v>
      </c>
      <c r="BL262" s="14" t="s">
        <v>131</v>
      </c>
      <c r="BM262" s="135" t="s">
        <v>750</v>
      </c>
    </row>
    <row r="263" spans="2:65" s="1" customFormat="1" ht="24.2" customHeight="1">
      <c r="B263" s="29"/>
      <c r="C263" s="124" t="s">
        <v>751</v>
      </c>
      <c r="D263" s="124" t="s">
        <v>126</v>
      </c>
      <c r="E263" s="125" t="s">
        <v>752</v>
      </c>
      <c r="F263" s="126" t="s">
        <v>753</v>
      </c>
      <c r="G263" s="127" t="s">
        <v>129</v>
      </c>
      <c r="H263" s="128">
        <v>32</v>
      </c>
      <c r="I263" s="129"/>
      <c r="J263" s="130">
        <f t="shared" si="50"/>
        <v>0</v>
      </c>
      <c r="K263" s="126" t="s">
        <v>130</v>
      </c>
      <c r="L263" s="29"/>
      <c r="M263" s="131" t="s">
        <v>19</v>
      </c>
      <c r="N263" s="132" t="s">
        <v>44</v>
      </c>
      <c r="P263" s="133">
        <f t="shared" si="51"/>
        <v>0</v>
      </c>
      <c r="Q263" s="133">
        <v>0</v>
      </c>
      <c r="R263" s="133">
        <f t="shared" si="52"/>
        <v>0</v>
      </c>
      <c r="S263" s="133">
        <v>0</v>
      </c>
      <c r="T263" s="134">
        <f t="shared" si="53"/>
        <v>0</v>
      </c>
      <c r="AR263" s="135" t="s">
        <v>131</v>
      </c>
      <c r="AT263" s="135" t="s">
        <v>126</v>
      </c>
      <c r="AU263" s="135" t="s">
        <v>139</v>
      </c>
      <c r="AY263" s="14" t="s">
        <v>123</v>
      </c>
      <c r="BE263" s="136">
        <f t="shared" si="54"/>
        <v>0</v>
      </c>
      <c r="BF263" s="136">
        <f t="shared" si="55"/>
        <v>0</v>
      </c>
      <c r="BG263" s="136">
        <f t="shared" si="56"/>
        <v>0</v>
      </c>
      <c r="BH263" s="136">
        <f t="shared" si="57"/>
        <v>0</v>
      </c>
      <c r="BI263" s="136">
        <f t="shared" si="58"/>
        <v>0</v>
      </c>
      <c r="BJ263" s="14" t="s">
        <v>81</v>
      </c>
      <c r="BK263" s="136">
        <f t="shared" si="59"/>
        <v>0</v>
      </c>
      <c r="BL263" s="14" t="s">
        <v>131</v>
      </c>
      <c r="BM263" s="135" t="s">
        <v>754</v>
      </c>
    </row>
    <row r="264" spans="2:65" s="1" customFormat="1" ht="24.2" customHeight="1">
      <c r="B264" s="29"/>
      <c r="C264" s="124" t="s">
        <v>755</v>
      </c>
      <c r="D264" s="124" t="s">
        <v>126</v>
      </c>
      <c r="E264" s="125" t="s">
        <v>756</v>
      </c>
      <c r="F264" s="126" t="s">
        <v>757</v>
      </c>
      <c r="G264" s="127" t="s">
        <v>129</v>
      </c>
      <c r="H264" s="128">
        <v>10</v>
      </c>
      <c r="I264" s="129"/>
      <c r="J264" s="130">
        <f t="shared" si="50"/>
        <v>0</v>
      </c>
      <c r="K264" s="126" t="s">
        <v>130</v>
      </c>
      <c r="L264" s="29"/>
      <c r="M264" s="131" t="s">
        <v>19</v>
      </c>
      <c r="N264" s="132" t="s">
        <v>44</v>
      </c>
      <c r="P264" s="133">
        <f t="shared" si="51"/>
        <v>0</v>
      </c>
      <c r="Q264" s="133">
        <v>0</v>
      </c>
      <c r="R264" s="133">
        <f t="shared" si="52"/>
        <v>0</v>
      </c>
      <c r="S264" s="133">
        <v>0</v>
      </c>
      <c r="T264" s="134">
        <f t="shared" si="53"/>
        <v>0</v>
      </c>
      <c r="AR264" s="135" t="s">
        <v>131</v>
      </c>
      <c r="AT264" s="135" t="s">
        <v>126</v>
      </c>
      <c r="AU264" s="135" t="s">
        <v>139</v>
      </c>
      <c r="AY264" s="14" t="s">
        <v>123</v>
      </c>
      <c r="BE264" s="136">
        <f t="shared" si="54"/>
        <v>0</v>
      </c>
      <c r="BF264" s="136">
        <f t="shared" si="55"/>
        <v>0</v>
      </c>
      <c r="BG264" s="136">
        <f t="shared" si="56"/>
        <v>0</v>
      </c>
      <c r="BH264" s="136">
        <f t="shared" si="57"/>
        <v>0</v>
      </c>
      <c r="BI264" s="136">
        <f t="shared" si="58"/>
        <v>0</v>
      </c>
      <c r="BJ264" s="14" t="s">
        <v>81</v>
      </c>
      <c r="BK264" s="136">
        <f t="shared" si="59"/>
        <v>0</v>
      </c>
      <c r="BL264" s="14" t="s">
        <v>131</v>
      </c>
      <c r="BM264" s="135" t="s">
        <v>758</v>
      </c>
    </row>
    <row r="265" spans="2:65" s="1" customFormat="1" ht="24.2" customHeight="1">
      <c r="B265" s="29"/>
      <c r="C265" s="124" t="s">
        <v>759</v>
      </c>
      <c r="D265" s="124" t="s">
        <v>126</v>
      </c>
      <c r="E265" s="125" t="s">
        <v>760</v>
      </c>
      <c r="F265" s="126" t="s">
        <v>761</v>
      </c>
      <c r="G265" s="127" t="s">
        <v>245</v>
      </c>
      <c r="H265" s="128">
        <v>11216</v>
      </c>
      <c r="I265" s="129"/>
      <c r="J265" s="130">
        <f t="shared" si="50"/>
        <v>0</v>
      </c>
      <c r="K265" s="126" t="s">
        <v>130</v>
      </c>
      <c r="L265" s="29"/>
      <c r="M265" s="131" t="s">
        <v>19</v>
      </c>
      <c r="N265" s="132" t="s">
        <v>44</v>
      </c>
      <c r="P265" s="133">
        <f t="shared" si="51"/>
        <v>0</v>
      </c>
      <c r="Q265" s="133">
        <v>0</v>
      </c>
      <c r="R265" s="133">
        <f t="shared" si="52"/>
        <v>0</v>
      </c>
      <c r="S265" s="133">
        <v>0</v>
      </c>
      <c r="T265" s="134">
        <f t="shared" si="53"/>
        <v>0</v>
      </c>
      <c r="AR265" s="135" t="s">
        <v>131</v>
      </c>
      <c r="AT265" s="135" t="s">
        <v>126</v>
      </c>
      <c r="AU265" s="135" t="s">
        <v>139</v>
      </c>
      <c r="AY265" s="14" t="s">
        <v>123</v>
      </c>
      <c r="BE265" s="136">
        <f t="shared" si="54"/>
        <v>0</v>
      </c>
      <c r="BF265" s="136">
        <f t="shared" si="55"/>
        <v>0</v>
      </c>
      <c r="BG265" s="136">
        <f t="shared" si="56"/>
        <v>0</v>
      </c>
      <c r="BH265" s="136">
        <f t="shared" si="57"/>
        <v>0</v>
      </c>
      <c r="BI265" s="136">
        <f t="shared" si="58"/>
        <v>0</v>
      </c>
      <c r="BJ265" s="14" t="s">
        <v>81</v>
      </c>
      <c r="BK265" s="136">
        <f t="shared" si="59"/>
        <v>0</v>
      </c>
      <c r="BL265" s="14" t="s">
        <v>131</v>
      </c>
      <c r="BM265" s="135" t="s">
        <v>762</v>
      </c>
    </row>
    <row r="266" spans="2:65" s="1" customFormat="1" ht="24.2" customHeight="1">
      <c r="B266" s="29"/>
      <c r="C266" s="124" t="s">
        <v>763</v>
      </c>
      <c r="D266" s="124" t="s">
        <v>126</v>
      </c>
      <c r="E266" s="125" t="s">
        <v>764</v>
      </c>
      <c r="F266" s="126" t="s">
        <v>765</v>
      </c>
      <c r="G266" s="127" t="s">
        <v>245</v>
      </c>
      <c r="H266" s="128">
        <v>860</v>
      </c>
      <c r="I266" s="129"/>
      <c r="J266" s="130">
        <f t="shared" si="50"/>
        <v>0</v>
      </c>
      <c r="K266" s="126" t="s">
        <v>130</v>
      </c>
      <c r="L266" s="29"/>
      <c r="M266" s="131" t="s">
        <v>19</v>
      </c>
      <c r="N266" s="132" t="s">
        <v>44</v>
      </c>
      <c r="P266" s="133">
        <f t="shared" si="51"/>
        <v>0</v>
      </c>
      <c r="Q266" s="133">
        <v>0</v>
      </c>
      <c r="R266" s="133">
        <f t="shared" si="52"/>
        <v>0</v>
      </c>
      <c r="S266" s="133">
        <v>0</v>
      </c>
      <c r="T266" s="134">
        <f t="shared" si="53"/>
        <v>0</v>
      </c>
      <c r="AR266" s="135" t="s">
        <v>131</v>
      </c>
      <c r="AT266" s="135" t="s">
        <v>126</v>
      </c>
      <c r="AU266" s="135" t="s">
        <v>139</v>
      </c>
      <c r="AY266" s="14" t="s">
        <v>123</v>
      </c>
      <c r="BE266" s="136">
        <f t="shared" si="54"/>
        <v>0</v>
      </c>
      <c r="BF266" s="136">
        <f t="shared" si="55"/>
        <v>0</v>
      </c>
      <c r="BG266" s="136">
        <f t="shared" si="56"/>
        <v>0</v>
      </c>
      <c r="BH266" s="136">
        <f t="shared" si="57"/>
        <v>0</v>
      </c>
      <c r="BI266" s="136">
        <f t="shared" si="58"/>
        <v>0</v>
      </c>
      <c r="BJ266" s="14" t="s">
        <v>81</v>
      </c>
      <c r="BK266" s="136">
        <f t="shared" si="59"/>
        <v>0</v>
      </c>
      <c r="BL266" s="14" t="s">
        <v>131</v>
      </c>
      <c r="BM266" s="135" t="s">
        <v>766</v>
      </c>
    </row>
    <row r="267" spans="2:65" s="1" customFormat="1" ht="24.2" customHeight="1">
      <c r="B267" s="29"/>
      <c r="C267" s="124" t="s">
        <v>767</v>
      </c>
      <c r="D267" s="124" t="s">
        <v>126</v>
      </c>
      <c r="E267" s="125" t="s">
        <v>768</v>
      </c>
      <c r="F267" s="126" t="s">
        <v>769</v>
      </c>
      <c r="G267" s="127" t="s">
        <v>129</v>
      </c>
      <c r="H267" s="128">
        <v>2</v>
      </c>
      <c r="I267" s="129"/>
      <c r="J267" s="130">
        <f t="shared" si="50"/>
        <v>0</v>
      </c>
      <c r="K267" s="126" t="s">
        <v>130</v>
      </c>
      <c r="L267" s="29"/>
      <c r="M267" s="131" t="s">
        <v>19</v>
      </c>
      <c r="N267" s="132" t="s">
        <v>44</v>
      </c>
      <c r="P267" s="133">
        <f t="shared" si="51"/>
        <v>0</v>
      </c>
      <c r="Q267" s="133">
        <v>0</v>
      </c>
      <c r="R267" s="133">
        <f t="shared" si="52"/>
        <v>0</v>
      </c>
      <c r="S267" s="133">
        <v>0</v>
      </c>
      <c r="T267" s="134">
        <f t="shared" si="53"/>
        <v>0</v>
      </c>
      <c r="AR267" s="135" t="s">
        <v>131</v>
      </c>
      <c r="AT267" s="135" t="s">
        <v>126</v>
      </c>
      <c r="AU267" s="135" t="s">
        <v>139</v>
      </c>
      <c r="AY267" s="14" t="s">
        <v>123</v>
      </c>
      <c r="BE267" s="136">
        <f t="shared" si="54"/>
        <v>0</v>
      </c>
      <c r="BF267" s="136">
        <f t="shared" si="55"/>
        <v>0</v>
      </c>
      <c r="BG267" s="136">
        <f t="shared" si="56"/>
        <v>0</v>
      </c>
      <c r="BH267" s="136">
        <f t="shared" si="57"/>
        <v>0</v>
      </c>
      <c r="BI267" s="136">
        <f t="shared" si="58"/>
        <v>0</v>
      </c>
      <c r="BJ267" s="14" t="s">
        <v>81</v>
      </c>
      <c r="BK267" s="136">
        <f t="shared" si="59"/>
        <v>0</v>
      </c>
      <c r="BL267" s="14" t="s">
        <v>131</v>
      </c>
      <c r="BM267" s="135" t="s">
        <v>770</v>
      </c>
    </row>
    <row r="268" spans="2:65" s="1" customFormat="1" ht="24.2" customHeight="1">
      <c r="B268" s="29"/>
      <c r="C268" s="124" t="s">
        <v>771</v>
      </c>
      <c r="D268" s="124" t="s">
        <v>126</v>
      </c>
      <c r="E268" s="125" t="s">
        <v>772</v>
      </c>
      <c r="F268" s="126" t="s">
        <v>773</v>
      </c>
      <c r="G268" s="127" t="s">
        <v>129</v>
      </c>
      <c r="H268" s="128">
        <v>2</v>
      </c>
      <c r="I268" s="129"/>
      <c r="J268" s="130">
        <f t="shared" si="50"/>
        <v>0</v>
      </c>
      <c r="K268" s="126" t="s">
        <v>130</v>
      </c>
      <c r="L268" s="29"/>
      <c r="M268" s="131" t="s">
        <v>19</v>
      </c>
      <c r="N268" s="132" t="s">
        <v>44</v>
      </c>
      <c r="P268" s="133">
        <f t="shared" si="51"/>
        <v>0</v>
      </c>
      <c r="Q268" s="133">
        <v>0</v>
      </c>
      <c r="R268" s="133">
        <f t="shared" si="52"/>
        <v>0</v>
      </c>
      <c r="S268" s="133">
        <v>0</v>
      </c>
      <c r="T268" s="134">
        <f t="shared" si="53"/>
        <v>0</v>
      </c>
      <c r="AR268" s="135" t="s">
        <v>131</v>
      </c>
      <c r="AT268" s="135" t="s">
        <v>126</v>
      </c>
      <c r="AU268" s="135" t="s">
        <v>139</v>
      </c>
      <c r="AY268" s="14" t="s">
        <v>123</v>
      </c>
      <c r="BE268" s="136">
        <f t="shared" si="54"/>
        <v>0</v>
      </c>
      <c r="BF268" s="136">
        <f t="shared" si="55"/>
        <v>0</v>
      </c>
      <c r="BG268" s="136">
        <f t="shared" si="56"/>
        <v>0</v>
      </c>
      <c r="BH268" s="136">
        <f t="shared" si="57"/>
        <v>0</v>
      </c>
      <c r="BI268" s="136">
        <f t="shared" si="58"/>
        <v>0</v>
      </c>
      <c r="BJ268" s="14" t="s">
        <v>81</v>
      </c>
      <c r="BK268" s="136">
        <f t="shared" si="59"/>
        <v>0</v>
      </c>
      <c r="BL268" s="14" t="s">
        <v>131</v>
      </c>
      <c r="BM268" s="135" t="s">
        <v>774</v>
      </c>
    </row>
    <row r="269" spans="2:65" s="1" customFormat="1" ht="24.2" customHeight="1">
      <c r="B269" s="29"/>
      <c r="C269" s="124" t="s">
        <v>775</v>
      </c>
      <c r="D269" s="124" t="s">
        <v>126</v>
      </c>
      <c r="E269" s="125" t="s">
        <v>776</v>
      </c>
      <c r="F269" s="126" t="s">
        <v>777</v>
      </c>
      <c r="G269" s="127" t="s">
        <v>129</v>
      </c>
      <c r="H269" s="128">
        <v>2</v>
      </c>
      <c r="I269" s="129"/>
      <c r="J269" s="130">
        <f t="shared" si="50"/>
        <v>0</v>
      </c>
      <c r="K269" s="126" t="s">
        <v>130</v>
      </c>
      <c r="L269" s="29"/>
      <c r="M269" s="131" t="s">
        <v>19</v>
      </c>
      <c r="N269" s="132" t="s">
        <v>44</v>
      </c>
      <c r="P269" s="133">
        <f t="shared" si="51"/>
        <v>0</v>
      </c>
      <c r="Q269" s="133">
        <v>0</v>
      </c>
      <c r="R269" s="133">
        <f t="shared" si="52"/>
        <v>0</v>
      </c>
      <c r="S269" s="133">
        <v>0</v>
      </c>
      <c r="T269" s="134">
        <f t="shared" si="53"/>
        <v>0</v>
      </c>
      <c r="AR269" s="135" t="s">
        <v>131</v>
      </c>
      <c r="AT269" s="135" t="s">
        <v>126</v>
      </c>
      <c r="AU269" s="135" t="s">
        <v>139</v>
      </c>
      <c r="AY269" s="14" t="s">
        <v>123</v>
      </c>
      <c r="BE269" s="136">
        <f t="shared" si="54"/>
        <v>0</v>
      </c>
      <c r="BF269" s="136">
        <f t="shared" si="55"/>
        <v>0</v>
      </c>
      <c r="BG269" s="136">
        <f t="shared" si="56"/>
        <v>0</v>
      </c>
      <c r="BH269" s="136">
        <f t="shared" si="57"/>
        <v>0</v>
      </c>
      <c r="BI269" s="136">
        <f t="shared" si="58"/>
        <v>0</v>
      </c>
      <c r="BJ269" s="14" t="s">
        <v>81</v>
      </c>
      <c r="BK269" s="136">
        <f t="shared" si="59"/>
        <v>0</v>
      </c>
      <c r="BL269" s="14" t="s">
        <v>131</v>
      </c>
      <c r="BM269" s="135" t="s">
        <v>778</v>
      </c>
    </row>
    <row r="270" spans="2:65" s="1" customFormat="1" ht="24.2" customHeight="1">
      <c r="B270" s="29"/>
      <c r="C270" s="124" t="s">
        <v>779</v>
      </c>
      <c r="D270" s="124" t="s">
        <v>126</v>
      </c>
      <c r="E270" s="125" t="s">
        <v>780</v>
      </c>
      <c r="F270" s="126" t="s">
        <v>781</v>
      </c>
      <c r="G270" s="127" t="s">
        <v>129</v>
      </c>
      <c r="H270" s="128">
        <v>2</v>
      </c>
      <c r="I270" s="129"/>
      <c r="J270" s="130">
        <f t="shared" si="50"/>
        <v>0</v>
      </c>
      <c r="K270" s="126" t="s">
        <v>130</v>
      </c>
      <c r="L270" s="29"/>
      <c r="M270" s="131" t="s">
        <v>19</v>
      </c>
      <c r="N270" s="132" t="s">
        <v>44</v>
      </c>
      <c r="P270" s="133">
        <f t="shared" si="51"/>
        <v>0</v>
      </c>
      <c r="Q270" s="133">
        <v>0</v>
      </c>
      <c r="R270" s="133">
        <f t="shared" si="52"/>
        <v>0</v>
      </c>
      <c r="S270" s="133">
        <v>0</v>
      </c>
      <c r="T270" s="134">
        <f t="shared" si="53"/>
        <v>0</v>
      </c>
      <c r="AR270" s="135" t="s">
        <v>131</v>
      </c>
      <c r="AT270" s="135" t="s">
        <v>126</v>
      </c>
      <c r="AU270" s="135" t="s">
        <v>139</v>
      </c>
      <c r="AY270" s="14" t="s">
        <v>123</v>
      </c>
      <c r="BE270" s="136">
        <f t="shared" si="54"/>
        <v>0</v>
      </c>
      <c r="BF270" s="136">
        <f t="shared" si="55"/>
        <v>0</v>
      </c>
      <c r="BG270" s="136">
        <f t="shared" si="56"/>
        <v>0</v>
      </c>
      <c r="BH270" s="136">
        <f t="shared" si="57"/>
        <v>0</v>
      </c>
      <c r="BI270" s="136">
        <f t="shared" si="58"/>
        <v>0</v>
      </c>
      <c r="BJ270" s="14" t="s">
        <v>81</v>
      </c>
      <c r="BK270" s="136">
        <f t="shared" si="59"/>
        <v>0</v>
      </c>
      <c r="BL270" s="14" t="s">
        <v>131</v>
      </c>
      <c r="BM270" s="135" t="s">
        <v>782</v>
      </c>
    </row>
    <row r="271" spans="2:65" s="1" customFormat="1" ht="19.5">
      <c r="B271" s="29"/>
      <c r="D271" s="137" t="s">
        <v>133</v>
      </c>
      <c r="F271" s="138" t="s">
        <v>734</v>
      </c>
      <c r="I271" s="139"/>
      <c r="L271" s="29"/>
      <c r="M271" s="140"/>
      <c r="T271" s="50"/>
      <c r="AT271" s="14" t="s">
        <v>133</v>
      </c>
      <c r="AU271" s="14" t="s">
        <v>139</v>
      </c>
    </row>
    <row r="272" spans="2:65" s="1" customFormat="1" ht="24.2" customHeight="1">
      <c r="B272" s="29"/>
      <c r="C272" s="124" t="s">
        <v>783</v>
      </c>
      <c r="D272" s="124" t="s">
        <v>126</v>
      </c>
      <c r="E272" s="125" t="s">
        <v>784</v>
      </c>
      <c r="F272" s="126" t="s">
        <v>785</v>
      </c>
      <c r="G272" s="127" t="s">
        <v>129</v>
      </c>
      <c r="H272" s="128">
        <v>2</v>
      </c>
      <c r="I272" s="129"/>
      <c r="J272" s="130">
        <f>ROUND(I272*H272,2)</f>
        <v>0</v>
      </c>
      <c r="K272" s="126" t="s">
        <v>130</v>
      </c>
      <c r="L272" s="29"/>
      <c r="M272" s="131" t="s">
        <v>19</v>
      </c>
      <c r="N272" s="132" t="s">
        <v>44</v>
      </c>
      <c r="P272" s="133">
        <f>O272*H272</f>
        <v>0</v>
      </c>
      <c r="Q272" s="133">
        <v>0</v>
      </c>
      <c r="R272" s="133">
        <f>Q272*H272</f>
        <v>0</v>
      </c>
      <c r="S272" s="133">
        <v>0</v>
      </c>
      <c r="T272" s="134">
        <f>S272*H272</f>
        <v>0</v>
      </c>
      <c r="AR272" s="135" t="s">
        <v>131</v>
      </c>
      <c r="AT272" s="135" t="s">
        <v>126</v>
      </c>
      <c r="AU272" s="135" t="s">
        <v>139</v>
      </c>
      <c r="AY272" s="14" t="s">
        <v>123</v>
      </c>
      <c r="BE272" s="136">
        <f>IF(N272="základní",J272,0)</f>
        <v>0</v>
      </c>
      <c r="BF272" s="136">
        <f>IF(N272="snížená",J272,0)</f>
        <v>0</v>
      </c>
      <c r="BG272" s="136">
        <f>IF(N272="zákl. přenesená",J272,0)</f>
        <v>0</v>
      </c>
      <c r="BH272" s="136">
        <f>IF(N272="sníž. přenesená",J272,0)</f>
        <v>0</v>
      </c>
      <c r="BI272" s="136">
        <f>IF(N272="nulová",J272,0)</f>
        <v>0</v>
      </c>
      <c r="BJ272" s="14" t="s">
        <v>81</v>
      </c>
      <c r="BK272" s="136">
        <f>ROUND(I272*H272,2)</f>
        <v>0</v>
      </c>
      <c r="BL272" s="14" t="s">
        <v>131</v>
      </c>
      <c r="BM272" s="135" t="s">
        <v>786</v>
      </c>
    </row>
    <row r="273" spans="2:65" s="1" customFormat="1" ht="24.2" customHeight="1">
      <c r="B273" s="29"/>
      <c r="C273" s="124" t="s">
        <v>787</v>
      </c>
      <c r="D273" s="124" t="s">
        <v>126</v>
      </c>
      <c r="E273" s="125" t="s">
        <v>788</v>
      </c>
      <c r="F273" s="126" t="s">
        <v>789</v>
      </c>
      <c r="G273" s="127" t="s">
        <v>129</v>
      </c>
      <c r="H273" s="128">
        <v>2</v>
      </c>
      <c r="I273" s="129"/>
      <c r="J273" s="130">
        <f>ROUND(I273*H273,2)</f>
        <v>0</v>
      </c>
      <c r="K273" s="126" t="s">
        <v>130</v>
      </c>
      <c r="L273" s="29"/>
      <c r="M273" s="131" t="s">
        <v>19</v>
      </c>
      <c r="N273" s="132" t="s">
        <v>44</v>
      </c>
      <c r="P273" s="133">
        <f>O273*H273</f>
        <v>0</v>
      </c>
      <c r="Q273" s="133">
        <v>0</v>
      </c>
      <c r="R273" s="133">
        <f>Q273*H273</f>
        <v>0</v>
      </c>
      <c r="S273" s="133">
        <v>0</v>
      </c>
      <c r="T273" s="134">
        <f>S273*H273</f>
        <v>0</v>
      </c>
      <c r="AR273" s="135" t="s">
        <v>131</v>
      </c>
      <c r="AT273" s="135" t="s">
        <v>126</v>
      </c>
      <c r="AU273" s="135" t="s">
        <v>139</v>
      </c>
      <c r="AY273" s="14" t="s">
        <v>123</v>
      </c>
      <c r="BE273" s="136">
        <f>IF(N273="základní",J273,0)</f>
        <v>0</v>
      </c>
      <c r="BF273" s="136">
        <f>IF(N273="snížená",J273,0)</f>
        <v>0</v>
      </c>
      <c r="BG273" s="136">
        <f>IF(N273="zákl. přenesená",J273,0)</f>
        <v>0</v>
      </c>
      <c r="BH273" s="136">
        <f>IF(N273="sníž. přenesená",J273,0)</f>
        <v>0</v>
      </c>
      <c r="BI273" s="136">
        <f>IF(N273="nulová",J273,0)</f>
        <v>0</v>
      </c>
      <c r="BJ273" s="14" t="s">
        <v>81</v>
      </c>
      <c r="BK273" s="136">
        <f>ROUND(I273*H273,2)</f>
        <v>0</v>
      </c>
      <c r="BL273" s="14" t="s">
        <v>131</v>
      </c>
      <c r="BM273" s="135" t="s">
        <v>790</v>
      </c>
    </row>
    <row r="274" spans="2:65" s="1" customFormat="1" ht="24.2" customHeight="1">
      <c r="B274" s="29"/>
      <c r="C274" s="124" t="s">
        <v>791</v>
      </c>
      <c r="D274" s="124" t="s">
        <v>126</v>
      </c>
      <c r="E274" s="125" t="s">
        <v>195</v>
      </c>
      <c r="F274" s="126" t="s">
        <v>196</v>
      </c>
      <c r="G274" s="127" t="s">
        <v>183</v>
      </c>
      <c r="H274" s="128">
        <v>1000</v>
      </c>
      <c r="I274" s="129"/>
      <c r="J274" s="130">
        <f>ROUND(I274*H274,2)</f>
        <v>0</v>
      </c>
      <c r="K274" s="126" t="s">
        <v>130</v>
      </c>
      <c r="L274" s="29"/>
      <c r="M274" s="131" t="s">
        <v>19</v>
      </c>
      <c r="N274" s="132" t="s">
        <v>44</v>
      </c>
      <c r="P274" s="133">
        <f>O274*H274</f>
        <v>0</v>
      </c>
      <c r="Q274" s="133">
        <v>0</v>
      </c>
      <c r="R274" s="133">
        <f>Q274*H274</f>
        <v>0</v>
      </c>
      <c r="S274" s="133">
        <v>0</v>
      </c>
      <c r="T274" s="134">
        <f>S274*H274</f>
        <v>0</v>
      </c>
      <c r="AR274" s="135" t="s">
        <v>131</v>
      </c>
      <c r="AT274" s="135" t="s">
        <v>126</v>
      </c>
      <c r="AU274" s="135" t="s">
        <v>139</v>
      </c>
      <c r="AY274" s="14" t="s">
        <v>123</v>
      </c>
      <c r="BE274" s="136">
        <f>IF(N274="základní",J274,0)</f>
        <v>0</v>
      </c>
      <c r="BF274" s="136">
        <f>IF(N274="snížená",J274,0)</f>
        <v>0</v>
      </c>
      <c r="BG274" s="136">
        <f>IF(N274="zákl. přenesená",J274,0)</f>
        <v>0</v>
      </c>
      <c r="BH274" s="136">
        <f>IF(N274="sníž. přenesená",J274,0)</f>
        <v>0</v>
      </c>
      <c r="BI274" s="136">
        <f>IF(N274="nulová",J274,0)</f>
        <v>0</v>
      </c>
      <c r="BJ274" s="14" t="s">
        <v>81</v>
      </c>
      <c r="BK274" s="136">
        <f>ROUND(I274*H274,2)</f>
        <v>0</v>
      </c>
      <c r="BL274" s="14" t="s">
        <v>131</v>
      </c>
      <c r="BM274" s="135" t="s">
        <v>792</v>
      </c>
    </row>
    <row r="275" spans="2:65" s="1" customFormat="1" ht="19.5">
      <c r="B275" s="29"/>
      <c r="D275" s="137" t="s">
        <v>133</v>
      </c>
      <c r="F275" s="138" t="s">
        <v>198</v>
      </c>
      <c r="I275" s="139"/>
      <c r="L275" s="29"/>
      <c r="M275" s="140"/>
      <c r="T275" s="50"/>
      <c r="AT275" s="14" t="s">
        <v>133</v>
      </c>
      <c r="AU275" s="14" t="s">
        <v>139</v>
      </c>
    </row>
    <row r="276" spans="2:65" s="11" customFormat="1" ht="22.9" customHeight="1">
      <c r="B276" s="112"/>
      <c r="D276" s="113" t="s">
        <v>72</v>
      </c>
      <c r="E276" s="122" t="s">
        <v>793</v>
      </c>
      <c r="F276" s="122" t="s">
        <v>794</v>
      </c>
      <c r="I276" s="115"/>
      <c r="J276" s="123">
        <f>BK276</f>
        <v>0</v>
      </c>
      <c r="L276" s="112"/>
      <c r="M276" s="117"/>
      <c r="P276" s="118">
        <f>SUM(P277:P288)</f>
        <v>0</v>
      </c>
      <c r="R276" s="118">
        <f>SUM(R277:R288)</f>
        <v>0</v>
      </c>
      <c r="T276" s="119">
        <f>SUM(T277:T288)</f>
        <v>0</v>
      </c>
      <c r="AR276" s="113" t="s">
        <v>81</v>
      </c>
      <c r="AT276" s="120" t="s">
        <v>72</v>
      </c>
      <c r="AU276" s="120" t="s">
        <v>81</v>
      </c>
      <c r="AY276" s="113" t="s">
        <v>123</v>
      </c>
      <c r="BK276" s="121">
        <f>SUM(BK277:BK288)</f>
        <v>0</v>
      </c>
    </row>
    <row r="277" spans="2:65" s="1" customFormat="1" ht="16.5" customHeight="1">
      <c r="B277" s="29"/>
      <c r="C277" s="124" t="s">
        <v>795</v>
      </c>
      <c r="D277" s="124" t="s">
        <v>126</v>
      </c>
      <c r="E277" s="125" t="s">
        <v>796</v>
      </c>
      <c r="F277" s="126" t="s">
        <v>797</v>
      </c>
      <c r="G277" s="127" t="s">
        <v>798</v>
      </c>
      <c r="H277" s="128">
        <v>15.768000000000001</v>
      </c>
      <c r="I277" s="129"/>
      <c r="J277" s="130">
        <f t="shared" ref="J277:J283" si="60">ROUND(I277*H277,2)</f>
        <v>0</v>
      </c>
      <c r="K277" s="126" t="s">
        <v>130</v>
      </c>
      <c r="L277" s="29"/>
      <c r="M277" s="131" t="s">
        <v>19</v>
      </c>
      <c r="N277" s="132" t="s">
        <v>44</v>
      </c>
      <c r="P277" s="133">
        <f t="shared" ref="P277:P283" si="61">O277*H277</f>
        <v>0</v>
      </c>
      <c r="Q277" s="133">
        <v>0</v>
      </c>
      <c r="R277" s="133">
        <f t="shared" ref="R277:R283" si="62">Q277*H277</f>
        <v>0</v>
      </c>
      <c r="S277" s="133">
        <v>0</v>
      </c>
      <c r="T277" s="134">
        <f t="shared" ref="T277:T283" si="63">S277*H277</f>
        <v>0</v>
      </c>
      <c r="AR277" s="135" t="s">
        <v>131</v>
      </c>
      <c r="AT277" s="135" t="s">
        <v>126</v>
      </c>
      <c r="AU277" s="135" t="s">
        <v>83</v>
      </c>
      <c r="AY277" s="14" t="s">
        <v>123</v>
      </c>
      <c r="BE277" s="136">
        <f t="shared" ref="BE277:BE283" si="64">IF(N277="základní",J277,0)</f>
        <v>0</v>
      </c>
      <c r="BF277" s="136">
        <f t="shared" ref="BF277:BF283" si="65">IF(N277="snížená",J277,0)</f>
        <v>0</v>
      </c>
      <c r="BG277" s="136">
        <f t="shared" ref="BG277:BG283" si="66">IF(N277="zákl. přenesená",J277,0)</f>
        <v>0</v>
      </c>
      <c r="BH277" s="136">
        <f t="shared" ref="BH277:BH283" si="67">IF(N277="sníž. přenesená",J277,0)</f>
        <v>0</v>
      </c>
      <c r="BI277" s="136">
        <f t="shared" ref="BI277:BI283" si="68">IF(N277="nulová",J277,0)</f>
        <v>0</v>
      </c>
      <c r="BJ277" s="14" t="s">
        <v>81</v>
      </c>
      <c r="BK277" s="136">
        <f t="shared" ref="BK277:BK283" si="69">ROUND(I277*H277,2)</f>
        <v>0</v>
      </c>
      <c r="BL277" s="14" t="s">
        <v>131</v>
      </c>
      <c r="BM277" s="135" t="s">
        <v>799</v>
      </c>
    </row>
    <row r="278" spans="2:65" s="1" customFormat="1" ht="16.5" customHeight="1">
      <c r="B278" s="29"/>
      <c r="C278" s="124" t="s">
        <v>800</v>
      </c>
      <c r="D278" s="124" t="s">
        <v>126</v>
      </c>
      <c r="E278" s="125" t="s">
        <v>801</v>
      </c>
      <c r="F278" s="126" t="s">
        <v>802</v>
      </c>
      <c r="G278" s="127" t="s">
        <v>798</v>
      </c>
      <c r="H278" s="128">
        <v>15.768000000000001</v>
      </c>
      <c r="I278" s="129"/>
      <c r="J278" s="130">
        <f t="shared" si="60"/>
        <v>0</v>
      </c>
      <c r="K278" s="126" t="s">
        <v>130</v>
      </c>
      <c r="L278" s="29"/>
      <c r="M278" s="131" t="s">
        <v>19</v>
      </c>
      <c r="N278" s="132" t="s">
        <v>44</v>
      </c>
      <c r="P278" s="133">
        <f t="shared" si="61"/>
        <v>0</v>
      </c>
      <c r="Q278" s="133">
        <v>0</v>
      </c>
      <c r="R278" s="133">
        <f t="shared" si="62"/>
        <v>0</v>
      </c>
      <c r="S278" s="133">
        <v>0</v>
      </c>
      <c r="T278" s="134">
        <f t="shared" si="63"/>
        <v>0</v>
      </c>
      <c r="AR278" s="135" t="s">
        <v>131</v>
      </c>
      <c r="AT278" s="135" t="s">
        <v>126</v>
      </c>
      <c r="AU278" s="135" t="s">
        <v>83</v>
      </c>
      <c r="AY278" s="14" t="s">
        <v>123</v>
      </c>
      <c r="BE278" s="136">
        <f t="shared" si="64"/>
        <v>0</v>
      </c>
      <c r="BF278" s="136">
        <f t="shared" si="65"/>
        <v>0</v>
      </c>
      <c r="BG278" s="136">
        <f t="shared" si="66"/>
        <v>0</v>
      </c>
      <c r="BH278" s="136">
        <f t="shared" si="67"/>
        <v>0</v>
      </c>
      <c r="BI278" s="136">
        <f t="shared" si="68"/>
        <v>0</v>
      </c>
      <c r="BJ278" s="14" t="s">
        <v>81</v>
      </c>
      <c r="BK278" s="136">
        <f t="shared" si="69"/>
        <v>0</v>
      </c>
      <c r="BL278" s="14" t="s">
        <v>131</v>
      </c>
      <c r="BM278" s="135" t="s">
        <v>803</v>
      </c>
    </row>
    <row r="279" spans="2:65" s="1" customFormat="1" ht="55.5" customHeight="1">
      <c r="B279" s="29"/>
      <c r="C279" s="124" t="s">
        <v>804</v>
      </c>
      <c r="D279" s="124" t="s">
        <v>126</v>
      </c>
      <c r="E279" s="125" t="s">
        <v>805</v>
      </c>
      <c r="F279" s="126" t="s">
        <v>806</v>
      </c>
      <c r="G279" s="127" t="s">
        <v>129</v>
      </c>
      <c r="H279" s="128">
        <v>2</v>
      </c>
      <c r="I279" s="129"/>
      <c r="J279" s="130">
        <f t="shared" si="60"/>
        <v>0</v>
      </c>
      <c r="K279" s="126" t="s">
        <v>130</v>
      </c>
      <c r="L279" s="29"/>
      <c r="M279" s="131" t="s">
        <v>19</v>
      </c>
      <c r="N279" s="132" t="s">
        <v>44</v>
      </c>
      <c r="P279" s="133">
        <f t="shared" si="61"/>
        <v>0</v>
      </c>
      <c r="Q279" s="133">
        <v>0</v>
      </c>
      <c r="R279" s="133">
        <f t="shared" si="62"/>
        <v>0</v>
      </c>
      <c r="S279" s="133">
        <v>0</v>
      </c>
      <c r="T279" s="134">
        <f t="shared" si="63"/>
        <v>0</v>
      </c>
      <c r="AR279" s="135" t="s">
        <v>131</v>
      </c>
      <c r="AT279" s="135" t="s">
        <v>126</v>
      </c>
      <c r="AU279" s="135" t="s">
        <v>83</v>
      </c>
      <c r="AY279" s="14" t="s">
        <v>123</v>
      </c>
      <c r="BE279" s="136">
        <f t="shared" si="64"/>
        <v>0</v>
      </c>
      <c r="BF279" s="136">
        <f t="shared" si="65"/>
        <v>0</v>
      </c>
      <c r="BG279" s="136">
        <f t="shared" si="66"/>
        <v>0</v>
      </c>
      <c r="BH279" s="136">
        <f t="shared" si="67"/>
        <v>0</v>
      </c>
      <c r="BI279" s="136">
        <f t="shared" si="68"/>
        <v>0</v>
      </c>
      <c r="BJ279" s="14" t="s">
        <v>81</v>
      </c>
      <c r="BK279" s="136">
        <f t="shared" si="69"/>
        <v>0</v>
      </c>
      <c r="BL279" s="14" t="s">
        <v>131</v>
      </c>
      <c r="BM279" s="135" t="s">
        <v>807</v>
      </c>
    </row>
    <row r="280" spans="2:65" s="1" customFormat="1" ht="21.75" customHeight="1">
      <c r="B280" s="29"/>
      <c r="C280" s="124" t="s">
        <v>808</v>
      </c>
      <c r="D280" s="124" t="s">
        <v>126</v>
      </c>
      <c r="E280" s="125" t="s">
        <v>809</v>
      </c>
      <c r="F280" s="126" t="s">
        <v>810</v>
      </c>
      <c r="G280" s="127" t="s">
        <v>129</v>
      </c>
      <c r="H280" s="128">
        <v>8</v>
      </c>
      <c r="I280" s="129"/>
      <c r="J280" s="130">
        <f t="shared" si="60"/>
        <v>0</v>
      </c>
      <c r="K280" s="126" t="s">
        <v>130</v>
      </c>
      <c r="L280" s="29"/>
      <c r="M280" s="131" t="s">
        <v>19</v>
      </c>
      <c r="N280" s="132" t="s">
        <v>44</v>
      </c>
      <c r="P280" s="133">
        <f t="shared" si="61"/>
        <v>0</v>
      </c>
      <c r="Q280" s="133">
        <v>0</v>
      </c>
      <c r="R280" s="133">
        <f t="shared" si="62"/>
        <v>0</v>
      </c>
      <c r="S280" s="133">
        <v>0</v>
      </c>
      <c r="T280" s="134">
        <f t="shared" si="63"/>
        <v>0</v>
      </c>
      <c r="AR280" s="135" t="s">
        <v>131</v>
      </c>
      <c r="AT280" s="135" t="s">
        <v>126</v>
      </c>
      <c r="AU280" s="135" t="s">
        <v>83</v>
      </c>
      <c r="AY280" s="14" t="s">
        <v>123</v>
      </c>
      <c r="BE280" s="136">
        <f t="shared" si="64"/>
        <v>0</v>
      </c>
      <c r="BF280" s="136">
        <f t="shared" si="65"/>
        <v>0</v>
      </c>
      <c r="BG280" s="136">
        <f t="shared" si="66"/>
        <v>0</v>
      </c>
      <c r="BH280" s="136">
        <f t="shared" si="67"/>
        <v>0</v>
      </c>
      <c r="BI280" s="136">
        <f t="shared" si="68"/>
        <v>0</v>
      </c>
      <c r="BJ280" s="14" t="s">
        <v>81</v>
      </c>
      <c r="BK280" s="136">
        <f t="shared" si="69"/>
        <v>0</v>
      </c>
      <c r="BL280" s="14" t="s">
        <v>131</v>
      </c>
      <c r="BM280" s="135" t="s">
        <v>811</v>
      </c>
    </row>
    <row r="281" spans="2:65" s="1" customFormat="1" ht="62.65" customHeight="1">
      <c r="B281" s="29"/>
      <c r="C281" s="124" t="s">
        <v>812</v>
      </c>
      <c r="D281" s="124" t="s">
        <v>126</v>
      </c>
      <c r="E281" s="125" t="s">
        <v>813</v>
      </c>
      <c r="F281" s="126" t="s">
        <v>814</v>
      </c>
      <c r="G281" s="127" t="s">
        <v>129</v>
      </c>
      <c r="H281" s="128">
        <v>2</v>
      </c>
      <c r="I281" s="129"/>
      <c r="J281" s="130">
        <f t="shared" si="60"/>
        <v>0</v>
      </c>
      <c r="K281" s="126" t="s">
        <v>130</v>
      </c>
      <c r="L281" s="29"/>
      <c r="M281" s="131" t="s">
        <v>19</v>
      </c>
      <c r="N281" s="132" t="s">
        <v>44</v>
      </c>
      <c r="P281" s="133">
        <f t="shared" si="61"/>
        <v>0</v>
      </c>
      <c r="Q281" s="133">
        <v>0</v>
      </c>
      <c r="R281" s="133">
        <f t="shared" si="62"/>
        <v>0</v>
      </c>
      <c r="S281" s="133">
        <v>0</v>
      </c>
      <c r="T281" s="134">
        <f t="shared" si="63"/>
        <v>0</v>
      </c>
      <c r="AR281" s="135" t="s">
        <v>131</v>
      </c>
      <c r="AT281" s="135" t="s">
        <v>126</v>
      </c>
      <c r="AU281" s="135" t="s">
        <v>83</v>
      </c>
      <c r="AY281" s="14" t="s">
        <v>123</v>
      </c>
      <c r="BE281" s="136">
        <f t="shared" si="64"/>
        <v>0</v>
      </c>
      <c r="BF281" s="136">
        <f t="shared" si="65"/>
        <v>0</v>
      </c>
      <c r="BG281" s="136">
        <f t="shared" si="66"/>
        <v>0</v>
      </c>
      <c r="BH281" s="136">
        <f t="shared" si="67"/>
        <v>0</v>
      </c>
      <c r="BI281" s="136">
        <f t="shared" si="68"/>
        <v>0</v>
      </c>
      <c r="BJ281" s="14" t="s">
        <v>81</v>
      </c>
      <c r="BK281" s="136">
        <f t="shared" si="69"/>
        <v>0</v>
      </c>
      <c r="BL281" s="14" t="s">
        <v>131</v>
      </c>
      <c r="BM281" s="135" t="s">
        <v>815</v>
      </c>
    </row>
    <row r="282" spans="2:65" s="1" customFormat="1" ht="24.2" customHeight="1">
      <c r="B282" s="29"/>
      <c r="C282" s="124" t="s">
        <v>816</v>
      </c>
      <c r="D282" s="124" t="s">
        <v>126</v>
      </c>
      <c r="E282" s="125" t="s">
        <v>817</v>
      </c>
      <c r="F282" s="126" t="s">
        <v>818</v>
      </c>
      <c r="G282" s="127" t="s">
        <v>129</v>
      </c>
      <c r="H282" s="128">
        <v>12</v>
      </c>
      <c r="I282" s="129"/>
      <c r="J282" s="130">
        <f t="shared" si="60"/>
        <v>0</v>
      </c>
      <c r="K282" s="126" t="s">
        <v>130</v>
      </c>
      <c r="L282" s="29"/>
      <c r="M282" s="131" t="s">
        <v>19</v>
      </c>
      <c r="N282" s="132" t="s">
        <v>44</v>
      </c>
      <c r="P282" s="133">
        <f t="shared" si="61"/>
        <v>0</v>
      </c>
      <c r="Q282" s="133">
        <v>0</v>
      </c>
      <c r="R282" s="133">
        <f t="shared" si="62"/>
        <v>0</v>
      </c>
      <c r="S282" s="133">
        <v>0</v>
      </c>
      <c r="T282" s="134">
        <f t="shared" si="63"/>
        <v>0</v>
      </c>
      <c r="AR282" s="135" t="s">
        <v>131</v>
      </c>
      <c r="AT282" s="135" t="s">
        <v>126</v>
      </c>
      <c r="AU282" s="135" t="s">
        <v>83</v>
      </c>
      <c r="AY282" s="14" t="s">
        <v>123</v>
      </c>
      <c r="BE282" s="136">
        <f t="shared" si="64"/>
        <v>0</v>
      </c>
      <c r="BF282" s="136">
        <f t="shared" si="65"/>
        <v>0</v>
      </c>
      <c r="BG282" s="136">
        <f t="shared" si="66"/>
        <v>0</v>
      </c>
      <c r="BH282" s="136">
        <f t="shared" si="67"/>
        <v>0</v>
      </c>
      <c r="BI282" s="136">
        <f t="shared" si="68"/>
        <v>0</v>
      </c>
      <c r="BJ282" s="14" t="s">
        <v>81</v>
      </c>
      <c r="BK282" s="136">
        <f t="shared" si="69"/>
        <v>0</v>
      </c>
      <c r="BL282" s="14" t="s">
        <v>131</v>
      </c>
      <c r="BM282" s="135" t="s">
        <v>819</v>
      </c>
    </row>
    <row r="283" spans="2:65" s="1" customFormat="1" ht="24.2" customHeight="1">
      <c r="B283" s="29"/>
      <c r="C283" s="124" t="s">
        <v>820</v>
      </c>
      <c r="D283" s="124" t="s">
        <v>126</v>
      </c>
      <c r="E283" s="125" t="s">
        <v>821</v>
      </c>
      <c r="F283" s="126" t="s">
        <v>822</v>
      </c>
      <c r="G283" s="127" t="s">
        <v>823</v>
      </c>
      <c r="H283" s="128">
        <v>3</v>
      </c>
      <c r="I283" s="129"/>
      <c r="J283" s="130">
        <f t="shared" si="60"/>
        <v>0</v>
      </c>
      <c r="K283" s="126" t="s">
        <v>130</v>
      </c>
      <c r="L283" s="29"/>
      <c r="M283" s="131" t="s">
        <v>19</v>
      </c>
      <c r="N283" s="132" t="s">
        <v>44</v>
      </c>
      <c r="P283" s="133">
        <f t="shared" si="61"/>
        <v>0</v>
      </c>
      <c r="Q283" s="133">
        <v>0</v>
      </c>
      <c r="R283" s="133">
        <f t="shared" si="62"/>
        <v>0</v>
      </c>
      <c r="S283" s="133">
        <v>0</v>
      </c>
      <c r="T283" s="134">
        <f t="shared" si="63"/>
        <v>0</v>
      </c>
      <c r="AR283" s="135" t="s">
        <v>131</v>
      </c>
      <c r="AT283" s="135" t="s">
        <v>126</v>
      </c>
      <c r="AU283" s="135" t="s">
        <v>83</v>
      </c>
      <c r="AY283" s="14" t="s">
        <v>123</v>
      </c>
      <c r="BE283" s="136">
        <f t="shared" si="64"/>
        <v>0</v>
      </c>
      <c r="BF283" s="136">
        <f t="shared" si="65"/>
        <v>0</v>
      </c>
      <c r="BG283" s="136">
        <f t="shared" si="66"/>
        <v>0</v>
      </c>
      <c r="BH283" s="136">
        <f t="shared" si="67"/>
        <v>0</v>
      </c>
      <c r="BI283" s="136">
        <f t="shared" si="68"/>
        <v>0</v>
      </c>
      <c r="BJ283" s="14" t="s">
        <v>81</v>
      </c>
      <c r="BK283" s="136">
        <f t="shared" si="69"/>
        <v>0</v>
      </c>
      <c r="BL283" s="14" t="s">
        <v>131</v>
      </c>
      <c r="BM283" s="135" t="s">
        <v>824</v>
      </c>
    </row>
    <row r="284" spans="2:65" s="1" customFormat="1" ht="19.5">
      <c r="B284" s="29"/>
      <c r="D284" s="137" t="s">
        <v>133</v>
      </c>
      <c r="F284" s="138" t="s">
        <v>825</v>
      </c>
      <c r="I284" s="139"/>
      <c r="L284" s="29"/>
      <c r="M284" s="140"/>
      <c r="T284" s="50"/>
      <c r="AT284" s="14" t="s">
        <v>133</v>
      </c>
      <c r="AU284" s="14" t="s">
        <v>83</v>
      </c>
    </row>
    <row r="285" spans="2:65" s="1" customFormat="1" ht="37.9" customHeight="1">
      <c r="B285" s="29"/>
      <c r="C285" s="124" t="s">
        <v>826</v>
      </c>
      <c r="D285" s="124" t="s">
        <v>126</v>
      </c>
      <c r="E285" s="125" t="s">
        <v>827</v>
      </c>
      <c r="F285" s="126" t="s">
        <v>828</v>
      </c>
      <c r="G285" s="127" t="s">
        <v>183</v>
      </c>
      <c r="H285" s="128">
        <v>16</v>
      </c>
      <c r="I285" s="129"/>
      <c r="J285" s="130">
        <f>ROUND(I285*H285,2)</f>
        <v>0</v>
      </c>
      <c r="K285" s="126" t="s">
        <v>130</v>
      </c>
      <c r="L285" s="29"/>
      <c r="M285" s="131" t="s">
        <v>19</v>
      </c>
      <c r="N285" s="132" t="s">
        <v>44</v>
      </c>
      <c r="P285" s="133">
        <f>O285*H285</f>
        <v>0</v>
      </c>
      <c r="Q285" s="133">
        <v>0</v>
      </c>
      <c r="R285" s="133">
        <f>Q285*H285</f>
        <v>0</v>
      </c>
      <c r="S285" s="133">
        <v>0</v>
      </c>
      <c r="T285" s="134">
        <f>S285*H285</f>
        <v>0</v>
      </c>
      <c r="AR285" s="135" t="s">
        <v>131</v>
      </c>
      <c r="AT285" s="135" t="s">
        <v>126</v>
      </c>
      <c r="AU285" s="135" t="s">
        <v>83</v>
      </c>
      <c r="AY285" s="14" t="s">
        <v>123</v>
      </c>
      <c r="BE285" s="136">
        <f>IF(N285="základní",J285,0)</f>
        <v>0</v>
      </c>
      <c r="BF285" s="136">
        <f>IF(N285="snížená",J285,0)</f>
        <v>0</v>
      </c>
      <c r="BG285" s="136">
        <f>IF(N285="zákl. přenesená",J285,0)</f>
        <v>0</v>
      </c>
      <c r="BH285" s="136">
        <f>IF(N285="sníž. přenesená",J285,0)</f>
        <v>0</v>
      </c>
      <c r="BI285" s="136">
        <f>IF(N285="nulová",J285,0)</f>
        <v>0</v>
      </c>
      <c r="BJ285" s="14" t="s">
        <v>81</v>
      </c>
      <c r="BK285" s="136">
        <f>ROUND(I285*H285,2)</f>
        <v>0</v>
      </c>
      <c r="BL285" s="14" t="s">
        <v>131</v>
      </c>
      <c r="BM285" s="135" t="s">
        <v>829</v>
      </c>
    </row>
    <row r="286" spans="2:65" s="1" customFormat="1" ht="29.25">
      <c r="B286" s="29"/>
      <c r="D286" s="137" t="s">
        <v>133</v>
      </c>
      <c r="F286" s="138" t="s">
        <v>830</v>
      </c>
      <c r="I286" s="139"/>
      <c r="L286" s="29"/>
      <c r="M286" s="140"/>
      <c r="T286" s="50"/>
      <c r="AT286" s="14" t="s">
        <v>133</v>
      </c>
      <c r="AU286" s="14" t="s">
        <v>83</v>
      </c>
    </row>
    <row r="287" spans="2:65" s="1" customFormat="1" ht="24.2" customHeight="1">
      <c r="B287" s="29"/>
      <c r="C287" s="124" t="s">
        <v>831</v>
      </c>
      <c r="D287" s="124" t="s">
        <v>126</v>
      </c>
      <c r="E287" s="125" t="s">
        <v>832</v>
      </c>
      <c r="F287" s="126" t="s">
        <v>833</v>
      </c>
      <c r="G287" s="127" t="s">
        <v>129</v>
      </c>
      <c r="H287" s="128">
        <v>1</v>
      </c>
      <c r="I287" s="129"/>
      <c r="J287" s="130">
        <f>ROUND(I287*H287,2)</f>
        <v>0</v>
      </c>
      <c r="K287" s="126" t="s">
        <v>130</v>
      </c>
      <c r="L287" s="29"/>
      <c r="M287" s="131" t="s">
        <v>19</v>
      </c>
      <c r="N287" s="132" t="s">
        <v>44</v>
      </c>
      <c r="P287" s="133">
        <f>O287*H287</f>
        <v>0</v>
      </c>
      <c r="Q287" s="133">
        <v>0</v>
      </c>
      <c r="R287" s="133">
        <f>Q287*H287</f>
        <v>0</v>
      </c>
      <c r="S287" s="133">
        <v>0</v>
      </c>
      <c r="T287" s="134">
        <f>S287*H287</f>
        <v>0</v>
      </c>
      <c r="AR287" s="135" t="s">
        <v>131</v>
      </c>
      <c r="AT287" s="135" t="s">
        <v>126</v>
      </c>
      <c r="AU287" s="135" t="s">
        <v>83</v>
      </c>
      <c r="AY287" s="14" t="s">
        <v>123</v>
      </c>
      <c r="BE287" s="136">
        <f>IF(N287="základní",J287,0)</f>
        <v>0</v>
      </c>
      <c r="BF287" s="136">
        <f>IF(N287="snížená",J287,0)</f>
        <v>0</v>
      </c>
      <c r="BG287" s="136">
        <f>IF(N287="zákl. přenesená",J287,0)</f>
        <v>0</v>
      </c>
      <c r="BH287" s="136">
        <f>IF(N287="sníž. přenesená",J287,0)</f>
        <v>0</v>
      </c>
      <c r="BI287" s="136">
        <f>IF(N287="nulová",J287,0)</f>
        <v>0</v>
      </c>
      <c r="BJ287" s="14" t="s">
        <v>81</v>
      </c>
      <c r="BK287" s="136">
        <f>ROUND(I287*H287,2)</f>
        <v>0</v>
      </c>
      <c r="BL287" s="14" t="s">
        <v>131</v>
      </c>
      <c r="BM287" s="135" t="s">
        <v>834</v>
      </c>
    </row>
    <row r="288" spans="2:65" s="1" customFormat="1" ht="19.5">
      <c r="B288" s="29"/>
      <c r="D288" s="137" t="s">
        <v>133</v>
      </c>
      <c r="F288" s="138" t="s">
        <v>835</v>
      </c>
      <c r="I288" s="139"/>
      <c r="L288" s="29"/>
      <c r="M288" s="140"/>
      <c r="T288" s="50"/>
      <c r="AT288" s="14" t="s">
        <v>133</v>
      </c>
      <c r="AU288" s="14" t="s">
        <v>83</v>
      </c>
    </row>
    <row r="289" spans="2:65" s="11" customFormat="1" ht="22.9" customHeight="1">
      <c r="B289" s="112"/>
      <c r="D289" s="113" t="s">
        <v>72</v>
      </c>
      <c r="E289" s="122" t="s">
        <v>149</v>
      </c>
      <c r="F289" s="122" t="s">
        <v>836</v>
      </c>
      <c r="I289" s="115"/>
      <c r="J289" s="123">
        <f>BK289</f>
        <v>0</v>
      </c>
      <c r="L289" s="112"/>
      <c r="M289" s="117"/>
      <c r="P289" s="118">
        <f>SUM(P290:P307)</f>
        <v>0</v>
      </c>
      <c r="R289" s="118">
        <f>SUM(R290:R307)</f>
        <v>0</v>
      </c>
      <c r="T289" s="119">
        <f>SUM(T290:T307)</f>
        <v>0</v>
      </c>
      <c r="AR289" s="113" t="s">
        <v>81</v>
      </c>
      <c r="AT289" s="120" t="s">
        <v>72</v>
      </c>
      <c r="AU289" s="120" t="s">
        <v>81</v>
      </c>
      <c r="AY289" s="113" t="s">
        <v>123</v>
      </c>
      <c r="BK289" s="121">
        <f>SUM(BK290:BK307)</f>
        <v>0</v>
      </c>
    </row>
    <row r="290" spans="2:65" s="1" customFormat="1" ht="44.25" customHeight="1">
      <c r="B290" s="29"/>
      <c r="C290" s="124" t="s">
        <v>837</v>
      </c>
      <c r="D290" s="124" t="s">
        <v>126</v>
      </c>
      <c r="E290" s="125" t="s">
        <v>838</v>
      </c>
      <c r="F290" s="126" t="s">
        <v>839</v>
      </c>
      <c r="G290" s="127" t="s">
        <v>171</v>
      </c>
      <c r="H290" s="128">
        <v>200</v>
      </c>
      <c r="I290" s="129"/>
      <c r="J290" s="130">
        <f t="shared" ref="J290:J300" si="70">ROUND(I290*H290,2)</f>
        <v>0</v>
      </c>
      <c r="K290" s="126" t="s">
        <v>130</v>
      </c>
      <c r="L290" s="29"/>
      <c r="M290" s="131" t="s">
        <v>19</v>
      </c>
      <c r="N290" s="132" t="s">
        <v>44</v>
      </c>
      <c r="P290" s="133">
        <f t="shared" ref="P290:P300" si="71">O290*H290</f>
        <v>0</v>
      </c>
      <c r="Q290" s="133">
        <v>0</v>
      </c>
      <c r="R290" s="133">
        <f t="shared" ref="R290:R300" si="72">Q290*H290</f>
        <v>0</v>
      </c>
      <c r="S290" s="133">
        <v>0</v>
      </c>
      <c r="T290" s="134">
        <f t="shared" ref="T290:T300" si="73">S290*H290</f>
        <v>0</v>
      </c>
      <c r="AR290" s="135" t="s">
        <v>145</v>
      </c>
      <c r="AT290" s="135" t="s">
        <v>126</v>
      </c>
      <c r="AU290" s="135" t="s">
        <v>83</v>
      </c>
      <c r="AY290" s="14" t="s">
        <v>123</v>
      </c>
      <c r="BE290" s="136">
        <f t="shared" ref="BE290:BE300" si="74">IF(N290="základní",J290,0)</f>
        <v>0</v>
      </c>
      <c r="BF290" s="136">
        <f t="shared" ref="BF290:BF300" si="75">IF(N290="snížená",J290,0)</f>
        <v>0</v>
      </c>
      <c r="BG290" s="136">
        <f t="shared" ref="BG290:BG300" si="76">IF(N290="zákl. přenesená",J290,0)</f>
        <v>0</v>
      </c>
      <c r="BH290" s="136">
        <f t="shared" ref="BH290:BH300" si="77">IF(N290="sníž. přenesená",J290,0)</f>
        <v>0</v>
      </c>
      <c r="BI290" s="136">
        <f t="shared" ref="BI290:BI300" si="78">IF(N290="nulová",J290,0)</f>
        <v>0</v>
      </c>
      <c r="BJ290" s="14" t="s">
        <v>81</v>
      </c>
      <c r="BK290" s="136">
        <f t="shared" ref="BK290:BK300" si="79">ROUND(I290*H290,2)</f>
        <v>0</v>
      </c>
      <c r="BL290" s="14" t="s">
        <v>145</v>
      </c>
      <c r="BM290" s="135" t="s">
        <v>840</v>
      </c>
    </row>
    <row r="291" spans="2:65" s="1" customFormat="1" ht="55.5" customHeight="1">
      <c r="B291" s="29"/>
      <c r="C291" s="124" t="s">
        <v>841</v>
      </c>
      <c r="D291" s="124" t="s">
        <v>126</v>
      </c>
      <c r="E291" s="125" t="s">
        <v>842</v>
      </c>
      <c r="F291" s="126" t="s">
        <v>843</v>
      </c>
      <c r="G291" s="127" t="s">
        <v>183</v>
      </c>
      <c r="H291" s="128">
        <v>24</v>
      </c>
      <c r="I291" s="129"/>
      <c r="J291" s="130">
        <f t="shared" si="70"/>
        <v>0</v>
      </c>
      <c r="K291" s="126" t="s">
        <v>130</v>
      </c>
      <c r="L291" s="29"/>
      <c r="M291" s="131" t="s">
        <v>19</v>
      </c>
      <c r="N291" s="132" t="s">
        <v>44</v>
      </c>
      <c r="P291" s="133">
        <f t="shared" si="71"/>
        <v>0</v>
      </c>
      <c r="Q291" s="133">
        <v>0</v>
      </c>
      <c r="R291" s="133">
        <f t="shared" si="72"/>
        <v>0</v>
      </c>
      <c r="S291" s="133">
        <v>0</v>
      </c>
      <c r="T291" s="134">
        <f t="shared" si="73"/>
        <v>0</v>
      </c>
      <c r="AR291" s="135" t="s">
        <v>145</v>
      </c>
      <c r="AT291" s="135" t="s">
        <v>126</v>
      </c>
      <c r="AU291" s="135" t="s">
        <v>83</v>
      </c>
      <c r="AY291" s="14" t="s">
        <v>123</v>
      </c>
      <c r="BE291" s="136">
        <f t="shared" si="74"/>
        <v>0</v>
      </c>
      <c r="BF291" s="136">
        <f t="shared" si="75"/>
        <v>0</v>
      </c>
      <c r="BG291" s="136">
        <f t="shared" si="76"/>
        <v>0</v>
      </c>
      <c r="BH291" s="136">
        <f t="shared" si="77"/>
        <v>0</v>
      </c>
      <c r="BI291" s="136">
        <f t="shared" si="78"/>
        <v>0</v>
      </c>
      <c r="BJ291" s="14" t="s">
        <v>81</v>
      </c>
      <c r="BK291" s="136">
        <f t="shared" si="79"/>
        <v>0</v>
      </c>
      <c r="BL291" s="14" t="s">
        <v>145</v>
      </c>
      <c r="BM291" s="135" t="s">
        <v>844</v>
      </c>
    </row>
    <row r="292" spans="2:65" s="1" customFormat="1" ht="37.9" customHeight="1">
      <c r="B292" s="29"/>
      <c r="C292" s="124" t="s">
        <v>845</v>
      </c>
      <c r="D292" s="124" t="s">
        <v>126</v>
      </c>
      <c r="E292" s="125" t="s">
        <v>846</v>
      </c>
      <c r="F292" s="126" t="s">
        <v>847</v>
      </c>
      <c r="G292" s="127" t="s">
        <v>142</v>
      </c>
      <c r="H292" s="128">
        <v>46</v>
      </c>
      <c r="I292" s="129"/>
      <c r="J292" s="130">
        <f t="shared" si="70"/>
        <v>0</v>
      </c>
      <c r="K292" s="126" t="s">
        <v>130</v>
      </c>
      <c r="L292" s="29"/>
      <c r="M292" s="131" t="s">
        <v>19</v>
      </c>
      <c r="N292" s="132" t="s">
        <v>44</v>
      </c>
      <c r="P292" s="133">
        <f t="shared" si="71"/>
        <v>0</v>
      </c>
      <c r="Q292" s="133">
        <v>0</v>
      </c>
      <c r="R292" s="133">
        <f t="shared" si="72"/>
        <v>0</v>
      </c>
      <c r="S292" s="133">
        <v>0</v>
      </c>
      <c r="T292" s="134">
        <f t="shared" si="73"/>
        <v>0</v>
      </c>
      <c r="AR292" s="135" t="s">
        <v>145</v>
      </c>
      <c r="AT292" s="135" t="s">
        <v>126</v>
      </c>
      <c r="AU292" s="135" t="s">
        <v>83</v>
      </c>
      <c r="AY292" s="14" t="s">
        <v>123</v>
      </c>
      <c r="BE292" s="136">
        <f t="shared" si="74"/>
        <v>0</v>
      </c>
      <c r="BF292" s="136">
        <f t="shared" si="75"/>
        <v>0</v>
      </c>
      <c r="BG292" s="136">
        <f t="shared" si="76"/>
        <v>0</v>
      </c>
      <c r="BH292" s="136">
        <f t="shared" si="77"/>
        <v>0</v>
      </c>
      <c r="BI292" s="136">
        <f t="shared" si="78"/>
        <v>0</v>
      </c>
      <c r="BJ292" s="14" t="s">
        <v>81</v>
      </c>
      <c r="BK292" s="136">
        <f t="shared" si="79"/>
        <v>0</v>
      </c>
      <c r="BL292" s="14" t="s">
        <v>145</v>
      </c>
      <c r="BM292" s="135" t="s">
        <v>848</v>
      </c>
    </row>
    <row r="293" spans="2:65" s="1" customFormat="1" ht="24.2" customHeight="1">
      <c r="B293" s="29"/>
      <c r="C293" s="124" t="s">
        <v>849</v>
      </c>
      <c r="D293" s="124" t="s">
        <v>126</v>
      </c>
      <c r="E293" s="125" t="s">
        <v>850</v>
      </c>
      <c r="F293" s="126" t="s">
        <v>851</v>
      </c>
      <c r="G293" s="127" t="s">
        <v>142</v>
      </c>
      <c r="H293" s="128">
        <v>46</v>
      </c>
      <c r="I293" s="129"/>
      <c r="J293" s="130">
        <f t="shared" si="70"/>
        <v>0</v>
      </c>
      <c r="K293" s="126" t="s">
        <v>130</v>
      </c>
      <c r="L293" s="29"/>
      <c r="M293" s="131" t="s">
        <v>19</v>
      </c>
      <c r="N293" s="132" t="s">
        <v>44</v>
      </c>
      <c r="P293" s="133">
        <f t="shared" si="71"/>
        <v>0</v>
      </c>
      <c r="Q293" s="133">
        <v>0</v>
      </c>
      <c r="R293" s="133">
        <f t="shared" si="72"/>
        <v>0</v>
      </c>
      <c r="S293" s="133">
        <v>0</v>
      </c>
      <c r="T293" s="134">
        <f t="shared" si="73"/>
        <v>0</v>
      </c>
      <c r="AR293" s="135" t="s">
        <v>145</v>
      </c>
      <c r="AT293" s="135" t="s">
        <v>126</v>
      </c>
      <c r="AU293" s="135" t="s">
        <v>83</v>
      </c>
      <c r="AY293" s="14" t="s">
        <v>123</v>
      </c>
      <c r="BE293" s="136">
        <f t="shared" si="74"/>
        <v>0</v>
      </c>
      <c r="BF293" s="136">
        <f t="shared" si="75"/>
        <v>0</v>
      </c>
      <c r="BG293" s="136">
        <f t="shared" si="76"/>
        <v>0</v>
      </c>
      <c r="BH293" s="136">
        <f t="shared" si="77"/>
        <v>0</v>
      </c>
      <c r="BI293" s="136">
        <f t="shared" si="78"/>
        <v>0</v>
      </c>
      <c r="BJ293" s="14" t="s">
        <v>81</v>
      </c>
      <c r="BK293" s="136">
        <f t="shared" si="79"/>
        <v>0</v>
      </c>
      <c r="BL293" s="14" t="s">
        <v>145</v>
      </c>
      <c r="BM293" s="135" t="s">
        <v>852</v>
      </c>
    </row>
    <row r="294" spans="2:65" s="1" customFormat="1" ht="24.2" customHeight="1">
      <c r="B294" s="29"/>
      <c r="C294" s="124" t="s">
        <v>853</v>
      </c>
      <c r="D294" s="124" t="s">
        <v>126</v>
      </c>
      <c r="E294" s="125" t="s">
        <v>169</v>
      </c>
      <c r="F294" s="126" t="s">
        <v>170</v>
      </c>
      <c r="G294" s="127" t="s">
        <v>171</v>
      </c>
      <c r="H294" s="128">
        <v>230</v>
      </c>
      <c r="I294" s="129"/>
      <c r="J294" s="130">
        <f t="shared" si="70"/>
        <v>0</v>
      </c>
      <c r="K294" s="126" t="s">
        <v>130</v>
      </c>
      <c r="L294" s="29"/>
      <c r="M294" s="131" t="s">
        <v>19</v>
      </c>
      <c r="N294" s="132" t="s">
        <v>44</v>
      </c>
      <c r="P294" s="133">
        <f t="shared" si="71"/>
        <v>0</v>
      </c>
      <c r="Q294" s="133">
        <v>0</v>
      </c>
      <c r="R294" s="133">
        <f t="shared" si="72"/>
        <v>0</v>
      </c>
      <c r="S294" s="133">
        <v>0</v>
      </c>
      <c r="T294" s="134">
        <f t="shared" si="73"/>
        <v>0</v>
      </c>
      <c r="AR294" s="135" t="s">
        <v>145</v>
      </c>
      <c r="AT294" s="135" t="s">
        <v>126</v>
      </c>
      <c r="AU294" s="135" t="s">
        <v>83</v>
      </c>
      <c r="AY294" s="14" t="s">
        <v>123</v>
      </c>
      <c r="BE294" s="136">
        <f t="shared" si="74"/>
        <v>0</v>
      </c>
      <c r="BF294" s="136">
        <f t="shared" si="75"/>
        <v>0</v>
      </c>
      <c r="BG294" s="136">
        <f t="shared" si="76"/>
        <v>0</v>
      </c>
      <c r="BH294" s="136">
        <f t="shared" si="77"/>
        <v>0</v>
      </c>
      <c r="BI294" s="136">
        <f t="shared" si="78"/>
        <v>0</v>
      </c>
      <c r="BJ294" s="14" t="s">
        <v>81</v>
      </c>
      <c r="BK294" s="136">
        <f t="shared" si="79"/>
        <v>0</v>
      </c>
      <c r="BL294" s="14" t="s">
        <v>145</v>
      </c>
      <c r="BM294" s="135" t="s">
        <v>854</v>
      </c>
    </row>
    <row r="295" spans="2:65" s="1" customFormat="1" ht="21.75" customHeight="1">
      <c r="B295" s="29"/>
      <c r="C295" s="124" t="s">
        <v>855</v>
      </c>
      <c r="D295" s="124" t="s">
        <v>126</v>
      </c>
      <c r="E295" s="125" t="s">
        <v>856</v>
      </c>
      <c r="F295" s="126" t="s">
        <v>857</v>
      </c>
      <c r="G295" s="127" t="s">
        <v>245</v>
      </c>
      <c r="H295" s="128">
        <v>140</v>
      </c>
      <c r="I295" s="129"/>
      <c r="J295" s="130">
        <f t="shared" si="70"/>
        <v>0</v>
      </c>
      <c r="K295" s="126" t="s">
        <v>130</v>
      </c>
      <c r="L295" s="29"/>
      <c r="M295" s="131" t="s">
        <v>19</v>
      </c>
      <c r="N295" s="132" t="s">
        <v>44</v>
      </c>
      <c r="P295" s="133">
        <f t="shared" si="71"/>
        <v>0</v>
      </c>
      <c r="Q295" s="133">
        <v>0</v>
      </c>
      <c r="R295" s="133">
        <f t="shared" si="72"/>
        <v>0</v>
      </c>
      <c r="S295" s="133">
        <v>0</v>
      </c>
      <c r="T295" s="134">
        <f t="shared" si="73"/>
        <v>0</v>
      </c>
      <c r="AR295" s="135" t="s">
        <v>131</v>
      </c>
      <c r="AT295" s="135" t="s">
        <v>126</v>
      </c>
      <c r="AU295" s="135" t="s">
        <v>83</v>
      </c>
      <c r="AY295" s="14" t="s">
        <v>123</v>
      </c>
      <c r="BE295" s="136">
        <f t="shared" si="74"/>
        <v>0</v>
      </c>
      <c r="BF295" s="136">
        <f t="shared" si="75"/>
        <v>0</v>
      </c>
      <c r="BG295" s="136">
        <f t="shared" si="76"/>
        <v>0</v>
      </c>
      <c r="BH295" s="136">
        <f t="shared" si="77"/>
        <v>0</v>
      </c>
      <c r="BI295" s="136">
        <f t="shared" si="78"/>
        <v>0</v>
      </c>
      <c r="BJ295" s="14" t="s">
        <v>81</v>
      </c>
      <c r="BK295" s="136">
        <f t="shared" si="79"/>
        <v>0</v>
      </c>
      <c r="BL295" s="14" t="s">
        <v>131</v>
      </c>
      <c r="BM295" s="135" t="s">
        <v>858</v>
      </c>
    </row>
    <row r="296" spans="2:65" s="1" customFormat="1" ht="16.5" customHeight="1">
      <c r="B296" s="29"/>
      <c r="C296" s="141" t="s">
        <v>859</v>
      </c>
      <c r="D296" s="141" t="s">
        <v>135</v>
      </c>
      <c r="E296" s="142" t="s">
        <v>860</v>
      </c>
      <c r="F296" s="143" t="s">
        <v>861</v>
      </c>
      <c r="G296" s="144" t="s">
        <v>245</v>
      </c>
      <c r="H296" s="145">
        <v>140</v>
      </c>
      <c r="I296" s="146"/>
      <c r="J296" s="147">
        <f t="shared" si="70"/>
        <v>0</v>
      </c>
      <c r="K296" s="143" t="s">
        <v>130</v>
      </c>
      <c r="L296" s="148"/>
      <c r="M296" s="149" t="s">
        <v>19</v>
      </c>
      <c r="N296" s="150" t="s">
        <v>44</v>
      </c>
      <c r="P296" s="133">
        <f t="shared" si="71"/>
        <v>0</v>
      </c>
      <c r="Q296" s="133">
        <v>0</v>
      </c>
      <c r="R296" s="133">
        <f t="shared" si="72"/>
        <v>0</v>
      </c>
      <c r="S296" s="133">
        <v>0</v>
      </c>
      <c r="T296" s="134">
        <f t="shared" si="73"/>
        <v>0</v>
      </c>
      <c r="AR296" s="135" t="s">
        <v>131</v>
      </c>
      <c r="AT296" s="135" t="s">
        <v>135</v>
      </c>
      <c r="AU296" s="135" t="s">
        <v>83</v>
      </c>
      <c r="AY296" s="14" t="s">
        <v>123</v>
      </c>
      <c r="BE296" s="136">
        <f t="shared" si="74"/>
        <v>0</v>
      </c>
      <c r="BF296" s="136">
        <f t="shared" si="75"/>
        <v>0</v>
      </c>
      <c r="BG296" s="136">
        <f t="shared" si="76"/>
        <v>0</v>
      </c>
      <c r="BH296" s="136">
        <f t="shared" si="77"/>
        <v>0</v>
      </c>
      <c r="BI296" s="136">
        <f t="shared" si="78"/>
        <v>0</v>
      </c>
      <c r="BJ296" s="14" t="s">
        <v>81</v>
      </c>
      <c r="BK296" s="136">
        <f t="shared" si="79"/>
        <v>0</v>
      </c>
      <c r="BL296" s="14" t="s">
        <v>131</v>
      </c>
      <c r="BM296" s="135" t="s">
        <v>862</v>
      </c>
    </row>
    <row r="297" spans="2:65" s="1" customFormat="1" ht="44.25" customHeight="1">
      <c r="B297" s="29"/>
      <c r="C297" s="124" t="s">
        <v>863</v>
      </c>
      <c r="D297" s="124" t="s">
        <v>126</v>
      </c>
      <c r="E297" s="125" t="s">
        <v>864</v>
      </c>
      <c r="F297" s="126" t="s">
        <v>865</v>
      </c>
      <c r="G297" s="127" t="s">
        <v>129</v>
      </c>
      <c r="H297" s="128">
        <v>2</v>
      </c>
      <c r="I297" s="129"/>
      <c r="J297" s="130">
        <f t="shared" si="70"/>
        <v>0</v>
      </c>
      <c r="K297" s="126" t="s">
        <v>130</v>
      </c>
      <c r="L297" s="29"/>
      <c r="M297" s="131" t="s">
        <v>19</v>
      </c>
      <c r="N297" s="132" t="s">
        <v>44</v>
      </c>
      <c r="P297" s="133">
        <f t="shared" si="71"/>
        <v>0</v>
      </c>
      <c r="Q297" s="133">
        <v>0</v>
      </c>
      <c r="R297" s="133">
        <f t="shared" si="72"/>
        <v>0</v>
      </c>
      <c r="S297" s="133">
        <v>0</v>
      </c>
      <c r="T297" s="134">
        <f t="shared" si="73"/>
        <v>0</v>
      </c>
      <c r="AR297" s="135" t="s">
        <v>131</v>
      </c>
      <c r="AT297" s="135" t="s">
        <v>126</v>
      </c>
      <c r="AU297" s="135" t="s">
        <v>83</v>
      </c>
      <c r="AY297" s="14" t="s">
        <v>123</v>
      </c>
      <c r="BE297" s="136">
        <f t="shared" si="74"/>
        <v>0</v>
      </c>
      <c r="BF297" s="136">
        <f t="shared" si="75"/>
        <v>0</v>
      </c>
      <c r="BG297" s="136">
        <f t="shared" si="76"/>
        <v>0</v>
      </c>
      <c r="BH297" s="136">
        <f t="shared" si="77"/>
        <v>0</v>
      </c>
      <c r="BI297" s="136">
        <f t="shared" si="78"/>
        <v>0</v>
      </c>
      <c r="BJ297" s="14" t="s">
        <v>81</v>
      </c>
      <c r="BK297" s="136">
        <f t="shared" si="79"/>
        <v>0</v>
      </c>
      <c r="BL297" s="14" t="s">
        <v>131</v>
      </c>
      <c r="BM297" s="135" t="s">
        <v>866</v>
      </c>
    </row>
    <row r="298" spans="2:65" s="1" customFormat="1" ht="24.2" customHeight="1">
      <c r="B298" s="29"/>
      <c r="C298" s="124" t="s">
        <v>867</v>
      </c>
      <c r="D298" s="124" t="s">
        <v>126</v>
      </c>
      <c r="E298" s="125" t="s">
        <v>868</v>
      </c>
      <c r="F298" s="126" t="s">
        <v>869</v>
      </c>
      <c r="G298" s="127" t="s">
        <v>129</v>
      </c>
      <c r="H298" s="128">
        <v>2</v>
      </c>
      <c r="I298" s="129"/>
      <c r="J298" s="130">
        <f t="shared" si="70"/>
        <v>0</v>
      </c>
      <c r="K298" s="126" t="s">
        <v>130</v>
      </c>
      <c r="L298" s="29"/>
      <c r="M298" s="131" t="s">
        <v>19</v>
      </c>
      <c r="N298" s="132" t="s">
        <v>44</v>
      </c>
      <c r="P298" s="133">
        <f t="shared" si="71"/>
        <v>0</v>
      </c>
      <c r="Q298" s="133">
        <v>0</v>
      </c>
      <c r="R298" s="133">
        <f t="shared" si="72"/>
        <v>0</v>
      </c>
      <c r="S298" s="133">
        <v>0</v>
      </c>
      <c r="T298" s="134">
        <f t="shared" si="73"/>
        <v>0</v>
      </c>
      <c r="AR298" s="135" t="s">
        <v>131</v>
      </c>
      <c r="AT298" s="135" t="s">
        <v>126</v>
      </c>
      <c r="AU298" s="135" t="s">
        <v>83</v>
      </c>
      <c r="AY298" s="14" t="s">
        <v>123</v>
      </c>
      <c r="BE298" s="136">
        <f t="shared" si="74"/>
        <v>0</v>
      </c>
      <c r="BF298" s="136">
        <f t="shared" si="75"/>
        <v>0</v>
      </c>
      <c r="BG298" s="136">
        <f t="shared" si="76"/>
        <v>0</v>
      </c>
      <c r="BH298" s="136">
        <f t="shared" si="77"/>
        <v>0</v>
      </c>
      <c r="BI298" s="136">
        <f t="shared" si="78"/>
        <v>0</v>
      </c>
      <c r="BJ298" s="14" t="s">
        <v>81</v>
      </c>
      <c r="BK298" s="136">
        <f t="shared" si="79"/>
        <v>0</v>
      </c>
      <c r="BL298" s="14" t="s">
        <v>131</v>
      </c>
      <c r="BM298" s="135" t="s">
        <v>870</v>
      </c>
    </row>
    <row r="299" spans="2:65" s="1" customFormat="1" ht="24.2" customHeight="1">
      <c r="B299" s="29"/>
      <c r="C299" s="124" t="s">
        <v>871</v>
      </c>
      <c r="D299" s="124" t="s">
        <v>126</v>
      </c>
      <c r="E299" s="125" t="s">
        <v>872</v>
      </c>
      <c r="F299" s="126" t="s">
        <v>873</v>
      </c>
      <c r="G299" s="127" t="s">
        <v>129</v>
      </c>
      <c r="H299" s="128">
        <v>1</v>
      </c>
      <c r="I299" s="129"/>
      <c r="J299" s="130">
        <f t="shared" si="70"/>
        <v>0</v>
      </c>
      <c r="K299" s="126" t="s">
        <v>130</v>
      </c>
      <c r="L299" s="29"/>
      <c r="M299" s="131" t="s">
        <v>19</v>
      </c>
      <c r="N299" s="132" t="s">
        <v>44</v>
      </c>
      <c r="P299" s="133">
        <f t="shared" si="71"/>
        <v>0</v>
      </c>
      <c r="Q299" s="133">
        <v>0</v>
      </c>
      <c r="R299" s="133">
        <f t="shared" si="72"/>
        <v>0</v>
      </c>
      <c r="S299" s="133">
        <v>0</v>
      </c>
      <c r="T299" s="134">
        <f t="shared" si="73"/>
        <v>0</v>
      </c>
      <c r="AR299" s="135" t="s">
        <v>131</v>
      </c>
      <c r="AT299" s="135" t="s">
        <v>126</v>
      </c>
      <c r="AU299" s="135" t="s">
        <v>83</v>
      </c>
      <c r="AY299" s="14" t="s">
        <v>123</v>
      </c>
      <c r="BE299" s="136">
        <f t="shared" si="74"/>
        <v>0</v>
      </c>
      <c r="BF299" s="136">
        <f t="shared" si="75"/>
        <v>0</v>
      </c>
      <c r="BG299" s="136">
        <f t="shared" si="76"/>
        <v>0</v>
      </c>
      <c r="BH299" s="136">
        <f t="shared" si="77"/>
        <v>0</v>
      </c>
      <c r="BI299" s="136">
        <f t="shared" si="78"/>
        <v>0</v>
      </c>
      <c r="BJ299" s="14" t="s">
        <v>81</v>
      </c>
      <c r="BK299" s="136">
        <f t="shared" si="79"/>
        <v>0</v>
      </c>
      <c r="BL299" s="14" t="s">
        <v>131</v>
      </c>
      <c r="BM299" s="135" t="s">
        <v>874</v>
      </c>
    </row>
    <row r="300" spans="2:65" s="1" customFormat="1" ht="16.5" customHeight="1">
      <c r="B300" s="29"/>
      <c r="C300" s="124" t="s">
        <v>875</v>
      </c>
      <c r="D300" s="124" t="s">
        <v>126</v>
      </c>
      <c r="E300" s="125" t="s">
        <v>876</v>
      </c>
      <c r="F300" s="126" t="s">
        <v>877</v>
      </c>
      <c r="G300" s="127" t="s">
        <v>245</v>
      </c>
      <c r="H300" s="128">
        <v>115</v>
      </c>
      <c r="I300" s="129"/>
      <c r="J300" s="130">
        <f t="shared" si="70"/>
        <v>0</v>
      </c>
      <c r="K300" s="126" t="s">
        <v>130</v>
      </c>
      <c r="L300" s="29"/>
      <c r="M300" s="131" t="s">
        <v>19</v>
      </c>
      <c r="N300" s="132" t="s">
        <v>44</v>
      </c>
      <c r="P300" s="133">
        <f t="shared" si="71"/>
        <v>0</v>
      </c>
      <c r="Q300" s="133">
        <v>0</v>
      </c>
      <c r="R300" s="133">
        <f t="shared" si="72"/>
        <v>0</v>
      </c>
      <c r="S300" s="133">
        <v>0</v>
      </c>
      <c r="T300" s="134">
        <f t="shared" si="73"/>
        <v>0</v>
      </c>
      <c r="AR300" s="135" t="s">
        <v>131</v>
      </c>
      <c r="AT300" s="135" t="s">
        <v>126</v>
      </c>
      <c r="AU300" s="135" t="s">
        <v>83</v>
      </c>
      <c r="AY300" s="14" t="s">
        <v>123</v>
      </c>
      <c r="BE300" s="136">
        <f t="shared" si="74"/>
        <v>0</v>
      </c>
      <c r="BF300" s="136">
        <f t="shared" si="75"/>
        <v>0</v>
      </c>
      <c r="BG300" s="136">
        <f t="shared" si="76"/>
        <v>0</v>
      </c>
      <c r="BH300" s="136">
        <f t="shared" si="77"/>
        <v>0</v>
      </c>
      <c r="BI300" s="136">
        <f t="shared" si="78"/>
        <v>0</v>
      </c>
      <c r="BJ300" s="14" t="s">
        <v>81</v>
      </c>
      <c r="BK300" s="136">
        <f t="shared" si="79"/>
        <v>0</v>
      </c>
      <c r="BL300" s="14" t="s">
        <v>131</v>
      </c>
      <c r="BM300" s="135" t="s">
        <v>878</v>
      </c>
    </row>
    <row r="301" spans="2:65" s="1" customFormat="1" ht="19.5">
      <c r="B301" s="29"/>
      <c r="D301" s="137" t="s">
        <v>133</v>
      </c>
      <c r="F301" s="138" t="s">
        <v>879</v>
      </c>
      <c r="I301" s="139"/>
      <c r="L301" s="29"/>
      <c r="M301" s="140"/>
      <c r="T301" s="50"/>
      <c r="AT301" s="14" t="s">
        <v>133</v>
      </c>
      <c r="AU301" s="14" t="s">
        <v>83</v>
      </c>
    </row>
    <row r="302" spans="2:65" s="1" customFormat="1" ht="16.5" customHeight="1">
      <c r="B302" s="29"/>
      <c r="C302" s="141" t="s">
        <v>880</v>
      </c>
      <c r="D302" s="141" t="s">
        <v>135</v>
      </c>
      <c r="E302" s="142" t="s">
        <v>881</v>
      </c>
      <c r="F302" s="143" t="s">
        <v>882</v>
      </c>
      <c r="G302" s="144" t="s">
        <v>245</v>
      </c>
      <c r="H302" s="145">
        <v>115</v>
      </c>
      <c r="I302" s="146"/>
      <c r="J302" s="147">
        <f>ROUND(I302*H302,2)</f>
        <v>0</v>
      </c>
      <c r="K302" s="143" t="s">
        <v>130</v>
      </c>
      <c r="L302" s="148"/>
      <c r="M302" s="149" t="s">
        <v>19</v>
      </c>
      <c r="N302" s="150" t="s">
        <v>44</v>
      </c>
      <c r="P302" s="133">
        <f>O302*H302</f>
        <v>0</v>
      </c>
      <c r="Q302" s="133">
        <v>0</v>
      </c>
      <c r="R302" s="133">
        <f>Q302*H302</f>
        <v>0</v>
      </c>
      <c r="S302" s="133">
        <v>0</v>
      </c>
      <c r="T302" s="134">
        <f>S302*H302</f>
        <v>0</v>
      </c>
      <c r="AR302" s="135" t="s">
        <v>131</v>
      </c>
      <c r="AT302" s="135" t="s">
        <v>135</v>
      </c>
      <c r="AU302" s="135" t="s">
        <v>83</v>
      </c>
      <c r="AY302" s="14" t="s">
        <v>123</v>
      </c>
      <c r="BE302" s="136">
        <f>IF(N302="základní",J302,0)</f>
        <v>0</v>
      </c>
      <c r="BF302" s="136">
        <f>IF(N302="snížená",J302,0)</f>
        <v>0</v>
      </c>
      <c r="BG302" s="136">
        <f>IF(N302="zákl. přenesená",J302,0)</f>
        <v>0</v>
      </c>
      <c r="BH302" s="136">
        <f>IF(N302="sníž. přenesená",J302,0)</f>
        <v>0</v>
      </c>
      <c r="BI302" s="136">
        <f>IF(N302="nulová",J302,0)</f>
        <v>0</v>
      </c>
      <c r="BJ302" s="14" t="s">
        <v>81</v>
      </c>
      <c r="BK302" s="136">
        <f>ROUND(I302*H302,2)</f>
        <v>0</v>
      </c>
      <c r="BL302" s="14" t="s">
        <v>131</v>
      </c>
      <c r="BM302" s="135" t="s">
        <v>883</v>
      </c>
    </row>
    <row r="303" spans="2:65" s="1" customFormat="1" ht="16.5" customHeight="1">
      <c r="B303" s="29"/>
      <c r="C303" s="124" t="s">
        <v>884</v>
      </c>
      <c r="D303" s="124" t="s">
        <v>126</v>
      </c>
      <c r="E303" s="125" t="s">
        <v>885</v>
      </c>
      <c r="F303" s="126" t="s">
        <v>886</v>
      </c>
      <c r="G303" s="127" t="s">
        <v>245</v>
      </c>
      <c r="H303" s="128">
        <v>115</v>
      </c>
      <c r="I303" s="129"/>
      <c r="J303" s="130">
        <f>ROUND(I303*H303,2)</f>
        <v>0</v>
      </c>
      <c r="K303" s="126" t="s">
        <v>130</v>
      </c>
      <c r="L303" s="29"/>
      <c r="M303" s="131" t="s">
        <v>19</v>
      </c>
      <c r="N303" s="132" t="s">
        <v>44</v>
      </c>
      <c r="P303" s="133">
        <f>O303*H303</f>
        <v>0</v>
      </c>
      <c r="Q303" s="133">
        <v>0</v>
      </c>
      <c r="R303" s="133">
        <f>Q303*H303</f>
        <v>0</v>
      </c>
      <c r="S303" s="133">
        <v>0</v>
      </c>
      <c r="T303" s="134">
        <f>S303*H303</f>
        <v>0</v>
      </c>
      <c r="AR303" s="135" t="s">
        <v>131</v>
      </c>
      <c r="AT303" s="135" t="s">
        <v>126</v>
      </c>
      <c r="AU303" s="135" t="s">
        <v>83</v>
      </c>
      <c r="AY303" s="14" t="s">
        <v>123</v>
      </c>
      <c r="BE303" s="136">
        <f>IF(N303="základní",J303,0)</f>
        <v>0</v>
      </c>
      <c r="BF303" s="136">
        <f>IF(N303="snížená",J303,0)</f>
        <v>0</v>
      </c>
      <c r="BG303" s="136">
        <f>IF(N303="zákl. přenesená",J303,0)</f>
        <v>0</v>
      </c>
      <c r="BH303" s="136">
        <f>IF(N303="sníž. přenesená",J303,0)</f>
        <v>0</v>
      </c>
      <c r="BI303" s="136">
        <f>IF(N303="nulová",J303,0)</f>
        <v>0</v>
      </c>
      <c r="BJ303" s="14" t="s">
        <v>81</v>
      </c>
      <c r="BK303" s="136">
        <f>ROUND(I303*H303,2)</f>
        <v>0</v>
      </c>
      <c r="BL303" s="14" t="s">
        <v>131</v>
      </c>
      <c r="BM303" s="135" t="s">
        <v>887</v>
      </c>
    </row>
    <row r="304" spans="2:65" s="1" customFormat="1" ht="21.75" customHeight="1">
      <c r="B304" s="29"/>
      <c r="C304" s="141" t="s">
        <v>888</v>
      </c>
      <c r="D304" s="141" t="s">
        <v>135</v>
      </c>
      <c r="E304" s="142" t="s">
        <v>889</v>
      </c>
      <c r="F304" s="143" t="s">
        <v>890</v>
      </c>
      <c r="G304" s="144" t="s">
        <v>245</v>
      </c>
      <c r="H304" s="145">
        <v>115</v>
      </c>
      <c r="I304" s="146"/>
      <c r="J304" s="147">
        <f>ROUND(I304*H304,2)</f>
        <v>0</v>
      </c>
      <c r="K304" s="143" t="s">
        <v>130</v>
      </c>
      <c r="L304" s="148"/>
      <c r="M304" s="149" t="s">
        <v>19</v>
      </c>
      <c r="N304" s="150" t="s">
        <v>44</v>
      </c>
      <c r="P304" s="133">
        <f>O304*H304</f>
        <v>0</v>
      </c>
      <c r="Q304" s="133">
        <v>0</v>
      </c>
      <c r="R304" s="133">
        <f>Q304*H304</f>
        <v>0</v>
      </c>
      <c r="S304" s="133">
        <v>0</v>
      </c>
      <c r="T304" s="134">
        <f>S304*H304</f>
        <v>0</v>
      </c>
      <c r="AR304" s="135" t="s">
        <v>131</v>
      </c>
      <c r="AT304" s="135" t="s">
        <v>135</v>
      </c>
      <c r="AU304" s="135" t="s">
        <v>83</v>
      </c>
      <c r="AY304" s="14" t="s">
        <v>123</v>
      </c>
      <c r="BE304" s="136">
        <f>IF(N304="základní",J304,0)</f>
        <v>0</v>
      </c>
      <c r="BF304" s="136">
        <f>IF(N304="snížená",J304,0)</f>
        <v>0</v>
      </c>
      <c r="BG304" s="136">
        <f>IF(N304="zákl. přenesená",J304,0)</f>
        <v>0</v>
      </c>
      <c r="BH304" s="136">
        <f>IF(N304="sníž. přenesená",J304,0)</f>
        <v>0</v>
      </c>
      <c r="BI304" s="136">
        <f>IF(N304="nulová",J304,0)</f>
        <v>0</v>
      </c>
      <c r="BJ304" s="14" t="s">
        <v>81</v>
      </c>
      <c r="BK304" s="136">
        <f>ROUND(I304*H304,2)</f>
        <v>0</v>
      </c>
      <c r="BL304" s="14" t="s">
        <v>131</v>
      </c>
      <c r="BM304" s="135" t="s">
        <v>891</v>
      </c>
    </row>
    <row r="305" spans="2:65" s="1" customFormat="1" ht="16.5" customHeight="1">
      <c r="B305" s="29"/>
      <c r="C305" s="124" t="s">
        <v>892</v>
      </c>
      <c r="D305" s="124" t="s">
        <v>126</v>
      </c>
      <c r="E305" s="125" t="s">
        <v>893</v>
      </c>
      <c r="F305" s="126" t="s">
        <v>894</v>
      </c>
      <c r="G305" s="127" t="s">
        <v>245</v>
      </c>
      <c r="H305" s="128">
        <v>115</v>
      </c>
      <c r="I305" s="129"/>
      <c r="J305" s="130">
        <f>ROUND(I305*H305,2)</f>
        <v>0</v>
      </c>
      <c r="K305" s="126" t="s">
        <v>130</v>
      </c>
      <c r="L305" s="29"/>
      <c r="M305" s="131" t="s">
        <v>19</v>
      </c>
      <c r="N305" s="132" t="s">
        <v>44</v>
      </c>
      <c r="P305" s="133">
        <f>O305*H305</f>
        <v>0</v>
      </c>
      <c r="Q305" s="133">
        <v>0</v>
      </c>
      <c r="R305" s="133">
        <f>Q305*H305</f>
        <v>0</v>
      </c>
      <c r="S305" s="133">
        <v>0</v>
      </c>
      <c r="T305" s="134">
        <f>S305*H305</f>
        <v>0</v>
      </c>
      <c r="AR305" s="135" t="s">
        <v>131</v>
      </c>
      <c r="AT305" s="135" t="s">
        <v>126</v>
      </c>
      <c r="AU305" s="135" t="s">
        <v>83</v>
      </c>
      <c r="AY305" s="14" t="s">
        <v>123</v>
      </c>
      <c r="BE305" s="136">
        <f>IF(N305="základní",J305,0)</f>
        <v>0</v>
      </c>
      <c r="BF305" s="136">
        <f>IF(N305="snížená",J305,0)</f>
        <v>0</v>
      </c>
      <c r="BG305" s="136">
        <f>IF(N305="zákl. přenesená",J305,0)</f>
        <v>0</v>
      </c>
      <c r="BH305" s="136">
        <f>IF(N305="sníž. přenesená",J305,0)</f>
        <v>0</v>
      </c>
      <c r="BI305" s="136">
        <f>IF(N305="nulová",J305,0)</f>
        <v>0</v>
      </c>
      <c r="BJ305" s="14" t="s">
        <v>81</v>
      </c>
      <c r="BK305" s="136">
        <f>ROUND(I305*H305,2)</f>
        <v>0</v>
      </c>
      <c r="BL305" s="14" t="s">
        <v>131</v>
      </c>
      <c r="BM305" s="135" t="s">
        <v>895</v>
      </c>
    </row>
    <row r="306" spans="2:65" s="1" customFormat="1" ht="37.9" customHeight="1">
      <c r="B306" s="29"/>
      <c r="C306" s="124" t="s">
        <v>896</v>
      </c>
      <c r="D306" s="124" t="s">
        <v>126</v>
      </c>
      <c r="E306" s="125" t="s">
        <v>897</v>
      </c>
      <c r="F306" s="126" t="s">
        <v>898</v>
      </c>
      <c r="G306" s="127" t="s">
        <v>183</v>
      </c>
      <c r="H306" s="128">
        <v>6</v>
      </c>
      <c r="I306" s="129"/>
      <c r="J306" s="130">
        <f>ROUND(I306*H306,2)</f>
        <v>0</v>
      </c>
      <c r="K306" s="126" t="s">
        <v>130</v>
      </c>
      <c r="L306" s="29"/>
      <c r="M306" s="131" t="s">
        <v>19</v>
      </c>
      <c r="N306" s="132" t="s">
        <v>44</v>
      </c>
      <c r="P306" s="133">
        <f>O306*H306</f>
        <v>0</v>
      </c>
      <c r="Q306" s="133">
        <v>0</v>
      </c>
      <c r="R306" s="133">
        <f>Q306*H306</f>
        <v>0</v>
      </c>
      <c r="S306" s="133">
        <v>0</v>
      </c>
      <c r="T306" s="134">
        <f>S306*H306</f>
        <v>0</v>
      </c>
      <c r="AR306" s="135" t="s">
        <v>131</v>
      </c>
      <c r="AT306" s="135" t="s">
        <v>126</v>
      </c>
      <c r="AU306" s="135" t="s">
        <v>83</v>
      </c>
      <c r="AY306" s="14" t="s">
        <v>123</v>
      </c>
      <c r="BE306" s="136">
        <f>IF(N306="základní",J306,0)</f>
        <v>0</v>
      </c>
      <c r="BF306" s="136">
        <f>IF(N306="snížená",J306,0)</f>
        <v>0</v>
      </c>
      <c r="BG306" s="136">
        <f>IF(N306="zákl. přenesená",J306,0)</f>
        <v>0</v>
      </c>
      <c r="BH306" s="136">
        <f>IF(N306="sníž. přenesená",J306,0)</f>
        <v>0</v>
      </c>
      <c r="BI306" s="136">
        <f>IF(N306="nulová",J306,0)</f>
        <v>0</v>
      </c>
      <c r="BJ306" s="14" t="s">
        <v>81</v>
      </c>
      <c r="BK306" s="136">
        <f>ROUND(I306*H306,2)</f>
        <v>0</v>
      </c>
      <c r="BL306" s="14" t="s">
        <v>131</v>
      </c>
      <c r="BM306" s="135" t="s">
        <v>899</v>
      </c>
    </row>
    <row r="307" spans="2:65" s="1" customFormat="1" ht="29.25">
      <c r="B307" s="29"/>
      <c r="D307" s="137" t="s">
        <v>133</v>
      </c>
      <c r="F307" s="138" t="s">
        <v>900</v>
      </c>
      <c r="I307" s="139"/>
      <c r="L307" s="29"/>
      <c r="M307" s="140"/>
      <c r="T307" s="50"/>
      <c r="AT307" s="14" t="s">
        <v>133</v>
      </c>
      <c r="AU307" s="14" t="s">
        <v>83</v>
      </c>
    </row>
    <row r="308" spans="2:65" s="11" customFormat="1" ht="25.9" customHeight="1">
      <c r="B308" s="112"/>
      <c r="D308" s="113" t="s">
        <v>72</v>
      </c>
      <c r="E308" s="114" t="s">
        <v>901</v>
      </c>
      <c r="F308" s="114" t="s">
        <v>902</v>
      </c>
      <c r="I308" s="115"/>
      <c r="J308" s="116">
        <f>BK308</f>
        <v>0</v>
      </c>
      <c r="L308" s="112"/>
      <c r="M308" s="117"/>
      <c r="P308" s="118">
        <f>SUM(P309:P324)</f>
        <v>0</v>
      </c>
      <c r="R308" s="118">
        <f>SUM(R309:R324)</f>
        <v>0</v>
      </c>
      <c r="T308" s="119">
        <f>SUM(T309:T324)</f>
        <v>0</v>
      </c>
      <c r="AR308" s="113" t="s">
        <v>145</v>
      </c>
      <c r="AT308" s="120" t="s">
        <v>72</v>
      </c>
      <c r="AU308" s="120" t="s">
        <v>73</v>
      </c>
      <c r="AY308" s="113" t="s">
        <v>123</v>
      </c>
      <c r="BK308" s="121">
        <f>SUM(BK309:BK324)</f>
        <v>0</v>
      </c>
    </row>
    <row r="309" spans="2:65" s="1" customFormat="1" ht="16.5" customHeight="1">
      <c r="B309" s="29"/>
      <c r="C309" s="124" t="s">
        <v>903</v>
      </c>
      <c r="D309" s="124" t="s">
        <v>126</v>
      </c>
      <c r="E309" s="125" t="s">
        <v>904</v>
      </c>
      <c r="F309" s="126" t="s">
        <v>905</v>
      </c>
      <c r="G309" s="127" t="s">
        <v>129</v>
      </c>
      <c r="H309" s="128">
        <v>1</v>
      </c>
      <c r="I309" s="129"/>
      <c r="J309" s="130">
        <f t="shared" ref="J309:J324" si="80">ROUND(I309*H309,2)</f>
        <v>0</v>
      </c>
      <c r="K309" s="126" t="s">
        <v>130</v>
      </c>
      <c r="L309" s="29"/>
      <c r="M309" s="131" t="s">
        <v>19</v>
      </c>
      <c r="N309" s="132" t="s">
        <v>44</v>
      </c>
      <c r="P309" s="133">
        <f t="shared" ref="P309:P324" si="81">O309*H309</f>
        <v>0</v>
      </c>
      <c r="Q309" s="133">
        <v>0</v>
      </c>
      <c r="R309" s="133">
        <f t="shared" ref="R309:R324" si="82">Q309*H309</f>
        <v>0</v>
      </c>
      <c r="S309" s="133">
        <v>0</v>
      </c>
      <c r="T309" s="134">
        <f t="shared" ref="T309:T324" si="83">S309*H309</f>
        <v>0</v>
      </c>
      <c r="AR309" s="135" t="s">
        <v>131</v>
      </c>
      <c r="AT309" s="135" t="s">
        <v>126</v>
      </c>
      <c r="AU309" s="135" t="s">
        <v>81</v>
      </c>
      <c r="AY309" s="14" t="s">
        <v>123</v>
      </c>
      <c r="BE309" s="136">
        <f t="shared" ref="BE309:BE324" si="84">IF(N309="základní",J309,0)</f>
        <v>0</v>
      </c>
      <c r="BF309" s="136">
        <f t="shared" ref="BF309:BF324" si="85">IF(N309="snížená",J309,0)</f>
        <v>0</v>
      </c>
      <c r="BG309" s="136">
        <f t="shared" ref="BG309:BG324" si="86">IF(N309="zákl. přenesená",J309,0)</f>
        <v>0</v>
      </c>
      <c r="BH309" s="136">
        <f t="shared" ref="BH309:BH324" si="87">IF(N309="sníž. přenesená",J309,0)</f>
        <v>0</v>
      </c>
      <c r="BI309" s="136">
        <f t="shared" ref="BI309:BI324" si="88">IF(N309="nulová",J309,0)</f>
        <v>0</v>
      </c>
      <c r="BJ309" s="14" t="s">
        <v>81</v>
      </c>
      <c r="BK309" s="136">
        <f t="shared" ref="BK309:BK324" si="89">ROUND(I309*H309,2)</f>
        <v>0</v>
      </c>
      <c r="BL309" s="14" t="s">
        <v>131</v>
      </c>
      <c r="BM309" s="135" t="s">
        <v>906</v>
      </c>
    </row>
    <row r="310" spans="2:65" s="1" customFormat="1" ht="16.5" customHeight="1">
      <c r="B310" s="29"/>
      <c r="C310" s="141" t="s">
        <v>907</v>
      </c>
      <c r="D310" s="141" t="s">
        <v>135</v>
      </c>
      <c r="E310" s="142" t="s">
        <v>908</v>
      </c>
      <c r="F310" s="143" t="s">
        <v>909</v>
      </c>
      <c r="G310" s="144" t="s">
        <v>129</v>
      </c>
      <c r="H310" s="145">
        <v>1</v>
      </c>
      <c r="I310" s="146"/>
      <c r="J310" s="147">
        <f t="shared" si="80"/>
        <v>0</v>
      </c>
      <c r="K310" s="143" t="s">
        <v>130</v>
      </c>
      <c r="L310" s="148"/>
      <c r="M310" s="149" t="s">
        <v>19</v>
      </c>
      <c r="N310" s="150" t="s">
        <v>44</v>
      </c>
      <c r="P310" s="133">
        <f t="shared" si="81"/>
        <v>0</v>
      </c>
      <c r="Q310" s="133">
        <v>0</v>
      </c>
      <c r="R310" s="133">
        <f t="shared" si="82"/>
        <v>0</v>
      </c>
      <c r="S310" s="133">
        <v>0</v>
      </c>
      <c r="T310" s="134">
        <f t="shared" si="83"/>
        <v>0</v>
      </c>
      <c r="AR310" s="135" t="s">
        <v>131</v>
      </c>
      <c r="AT310" s="135" t="s">
        <v>135</v>
      </c>
      <c r="AU310" s="135" t="s">
        <v>81</v>
      </c>
      <c r="AY310" s="14" t="s">
        <v>123</v>
      </c>
      <c r="BE310" s="136">
        <f t="shared" si="84"/>
        <v>0</v>
      </c>
      <c r="BF310" s="136">
        <f t="shared" si="85"/>
        <v>0</v>
      </c>
      <c r="BG310" s="136">
        <f t="shared" si="86"/>
        <v>0</v>
      </c>
      <c r="BH310" s="136">
        <f t="shared" si="87"/>
        <v>0</v>
      </c>
      <c r="BI310" s="136">
        <f t="shared" si="88"/>
        <v>0</v>
      </c>
      <c r="BJ310" s="14" t="s">
        <v>81</v>
      </c>
      <c r="BK310" s="136">
        <f t="shared" si="89"/>
        <v>0</v>
      </c>
      <c r="BL310" s="14" t="s">
        <v>131</v>
      </c>
      <c r="BM310" s="135" t="s">
        <v>910</v>
      </c>
    </row>
    <row r="311" spans="2:65" s="1" customFormat="1" ht="16.5" customHeight="1">
      <c r="B311" s="29"/>
      <c r="C311" s="124" t="s">
        <v>911</v>
      </c>
      <c r="D311" s="124" t="s">
        <v>126</v>
      </c>
      <c r="E311" s="125" t="s">
        <v>912</v>
      </c>
      <c r="F311" s="126" t="s">
        <v>913</v>
      </c>
      <c r="G311" s="127" t="s">
        <v>129</v>
      </c>
      <c r="H311" s="128">
        <v>1</v>
      </c>
      <c r="I311" s="129"/>
      <c r="J311" s="130">
        <f t="shared" si="80"/>
        <v>0</v>
      </c>
      <c r="K311" s="126" t="s">
        <v>130</v>
      </c>
      <c r="L311" s="29"/>
      <c r="M311" s="131" t="s">
        <v>19</v>
      </c>
      <c r="N311" s="132" t="s">
        <v>44</v>
      </c>
      <c r="P311" s="133">
        <f t="shared" si="81"/>
        <v>0</v>
      </c>
      <c r="Q311" s="133">
        <v>0</v>
      </c>
      <c r="R311" s="133">
        <f t="shared" si="82"/>
        <v>0</v>
      </c>
      <c r="S311" s="133">
        <v>0</v>
      </c>
      <c r="T311" s="134">
        <f t="shared" si="83"/>
        <v>0</v>
      </c>
      <c r="AR311" s="135" t="s">
        <v>131</v>
      </c>
      <c r="AT311" s="135" t="s">
        <v>126</v>
      </c>
      <c r="AU311" s="135" t="s">
        <v>81</v>
      </c>
      <c r="AY311" s="14" t="s">
        <v>123</v>
      </c>
      <c r="BE311" s="136">
        <f t="shared" si="84"/>
        <v>0</v>
      </c>
      <c r="BF311" s="136">
        <f t="shared" si="85"/>
        <v>0</v>
      </c>
      <c r="BG311" s="136">
        <f t="shared" si="86"/>
        <v>0</v>
      </c>
      <c r="BH311" s="136">
        <f t="shared" si="87"/>
        <v>0</v>
      </c>
      <c r="BI311" s="136">
        <f t="shared" si="88"/>
        <v>0</v>
      </c>
      <c r="BJ311" s="14" t="s">
        <v>81</v>
      </c>
      <c r="BK311" s="136">
        <f t="shared" si="89"/>
        <v>0</v>
      </c>
      <c r="BL311" s="14" t="s">
        <v>131</v>
      </c>
      <c r="BM311" s="135" t="s">
        <v>914</v>
      </c>
    </row>
    <row r="312" spans="2:65" s="1" customFormat="1" ht="24.2" customHeight="1">
      <c r="B312" s="29"/>
      <c r="C312" s="124" t="s">
        <v>915</v>
      </c>
      <c r="D312" s="124" t="s">
        <v>126</v>
      </c>
      <c r="E312" s="125" t="s">
        <v>916</v>
      </c>
      <c r="F312" s="126" t="s">
        <v>917</v>
      </c>
      <c r="G312" s="127" t="s">
        <v>129</v>
      </c>
      <c r="H312" s="128">
        <v>1</v>
      </c>
      <c r="I312" s="129"/>
      <c r="J312" s="130">
        <f t="shared" si="80"/>
        <v>0</v>
      </c>
      <c r="K312" s="126" t="s">
        <v>130</v>
      </c>
      <c r="L312" s="29"/>
      <c r="M312" s="131" t="s">
        <v>19</v>
      </c>
      <c r="N312" s="132" t="s">
        <v>44</v>
      </c>
      <c r="P312" s="133">
        <f t="shared" si="81"/>
        <v>0</v>
      </c>
      <c r="Q312" s="133">
        <v>0</v>
      </c>
      <c r="R312" s="133">
        <f t="shared" si="82"/>
        <v>0</v>
      </c>
      <c r="S312" s="133">
        <v>0</v>
      </c>
      <c r="T312" s="134">
        <f t="shared" si="83"/>
        <v>0</v>
      </c>
      <c r="AR312" s="135" t="s">
        <v>131</v>
      </c>
      <c r="AT312" s="135" t="s">
        <v>126</v>
      </c>
      <c r="AU312" s="135" t="s">
        <v>81</v>
      </c>
      <c r="AY312" s="14" t="s">
        <v>123</v>
      </c>
      <c r="BE312" s="136">
        <f t="shared" si="84"/>
        <v>0</v>
      </c>
      <c r="BF312" s="136">
        <f t="shared" si="85"/>
        <v>0</v>
      </c>
      <c r="BG312" s="136">
        <f t="shared" si="86"/>
        <v>0</v>
      </c>
      <c r="BH312" s="136">
        <f t="shared" si="87"/>
        <v>0</v>
      </c>
      <c r="BI312" s="136">
        <f t="shared" si="88"/>
        <v>0</v>
      </c>
      <c r="BJ312" s="14" t="s">
        <v>81</v>
      </c>
      <c r="BK312" s="136">
        <f t="shared" si="89"/>
        <v>0</v>
      </c>
      <c r="BL312" s="14" t="s">
        <v>131</v>
      </c>
      <c r="BM312" s="135" t="s">
        <v>918</v>
      </c>
    </row>
    <row r="313" spans="2:65" s="1" customFormat="1" ht="16.5" customHeight="1">
      <c r="B313" s="29"/>
      <c r="C313" s="141" t="s">
        <v>919</v>
      </c>
      <c r="D313" s="141" t="s">
        <v>135</v>
      </c>
      <c r="E313" s="142" t="s">
        <v>920</v>
      </c>
      <c r="F313" s="143" t="s">
        <v>921</v>
      </c>
      <c r="G313" s="144" t="s">
        <v>129</v>
      </c>
      <c r="H313" s="145">
        <v>1</v>
      </c>
      <c r="I313" s="146"/>
      <c r="J313" s="147">
        <f t="shared" si="80"/>
        <v>0</v>
      </c>
      <c r="K313" s="143" t="s">
        <v>130</v>
      </c>
      <c r="L313" s="148"/>
      <c r="M313" s="149" t="s">
        <v>19</v>
      </c>
      <c r="N313" s="150" t="s">
        <v>44</v>
      </c>
      <c r="P313" s="133">
        <f t="shared" si="81"/>
        <v>0</v>
      </c>
      <c r="Q313" s="133">
        <v>0</v>
      </c>
      <c r="R313" s="133">
        <f t="shared" si="82"/>
        <v>0</v>
      </c>
      <c r="S313" s="133">
        <v>0</v>
      </c>
      <c r="T313" s="134">
        <f t="shared" si="83"/>
        <v>0</v>
      </c>
      <c r="AR313" s="135" t="s">
        <v>131</v>
      </c>
      <c r="AT313" s="135" t="s">
        <v>135</v>
      </c>
      <c r="AU313" s="135" t="s">
        <v>81</v>
      </c>
      <c r="AY313" s="14" t="s">
        <v>123</v>
      </c>
      <c r="BE313" s="136">
        <f t="shared" si="84"/>
        <v>0</v>
      </c>
      <c r="BF313" s="136">
        <f t="shared" si="85"/>
        <v>0</v>
      </c>
      <c r="BG313" s="136">
        <f t="shared" si="86"/>
        <v>0</v>
      </c>
      <c r="BH313" s="136">
        <f t="shared" si="87"/>
        <v>0</v>
      </c>
      <c r="BI313" s="136">
        <f t="shared" si="88"/>
        <v>0</v>
      </c>
      <c r="BJ313" s="14" t="s">
        <v>81</v>
      </c>
      <c r="BK313" s="136">
        <f t="shared" si="89"/>
        <v>0</v>
      </c>
      <c r="BL313" s="14" t="s">
        <v>131</v>
      </c>
      <c r="BM313" s="135" t="s">
        <v>922</v>
      </c>
    </row>
    <row r="314" spans="2:65" s="1" customFormat="1" ht="55.5" customHeight="1">
      <c r="B314" s="29"/>
      <c r="C314" s="124" t="s">
        <v>923</v>
      </c>
      <c r="D314" s="124" t="s">
        <v>126</v>
      </c>
      <c r="E314" s="125" t="s">
        <v>924</v>
      </c>
      <c r="F314" s="126" t="s">
        <v>925</v>
      </c>
      <c r="G314" s="127" t="s">
        <v>926</v>
      </c>
      <c r="H314" s="128">
        <v>1537.61</v>
      </c>
      <c r="I314" s="129"/>
      <c r="J314" s="130">
        <f t="shared" si="80"/>
        <v>0</v>
      </c>
      <c r="K314" s="126" t="s">
        <v>130</v>
      </c>
      <c r="L314" s="29"/>
      <c r="M314" s="131" t="s">
        <v>19</v>
      </c>
      <c r="N314" s="132" t="s">
        <v>44</v>
      </c>
      <c r="P314" s="133">
        <f t="shared" si="81"/>
        <v>0</v>
      </c>
      <c r="Q314" s="133">
        <v>0</v>
      </c>
      <c r="R314" s="133">
        <f t="shared" si="82"/>
        <v>0</v>
      </c>
      <c r="S314" s="133">
        <v>0</v>
      </c>
      <c r="T314" s="134">
        <f t="shared" si="83"/>
        <v>0</v>
      </c>
      <c r="AR314" s="135" t="s">
        <v>131</v>
      </c>
      <c r="AT314" s="135" t="s">
        <v>126</v>
      </c>
      <c r="AU314" s="135" t="s">
        <v>81</v>
      </c>
      <c r="AY314" s="14" t="s">
        <v>123</v>
      </c>
      <c r="BE314" s="136">
        <f t="shared" si="84"/>
        <v>0</v>
      </c>
      <c r="BF314" s="136">
        <f t="shared" si="85"/>
        <v>0</v>
      </c>
      <c r="BG314" s="136">
        <f t="shared" si="86"/>
        <v>0</v>
      </c>
      <c r="BH314" s="136">
        <f t="shared" si="87"/>
        <v>0</v>
      </c>
      <c r="BI314" s="136">
        <f t="shared" si="88"/>
        <v>0</v>
      </c>
      <c r="BJ314" s="14" t="s">
        <v>81</v>
      </c>
      <c r="BK314" s="136">
        <f t="shared" si="89"/>
        <v>0</v>
      </c>
      <c r="BL314" s="14" t="s">
        <v>131</v>
      </c>
      <c r="BM314" s="135" t="s">
        <v>927</v>
      </c>
    </row>
    <row r="315" spans="2:65" s="1" customFormat="1" ht="55.5" customHeight="1">
      <c r="B315" s="29"/>
      <c r="C315" s="124" t="s">
        <v>928</v>
      </c>
      <c r="D315" s="124" t="s">
        <v>126</v>
      </c>
      <c r="E315" s="125" t="s">
        <v>929</v>
      </c>
      <c r="F315" s="126" t="s">
        <v>930</v>
      </c>
      <c r="G315" s="127" t="s">
        <v>926</v>
      </c>
      <c r="H315" s="128">
        <v>1537.61</v>
      </c>
      <c r="I315" s="129"/>
      <c r="J315" s="130">
        <f t="shared" si="80"/>
        <v>0</v>
      </c>
      <c r="K315" s="126" t="s">
        <v>130</v>
      </c>
      <c r="L315" s="29"/>
      <c r="M315" s="131" t="s">
        <v>19</v>
      </c>
      <c r="N315" s="132" t="s">
        <v>44</v>
      </c>
      <c r="P315" s="133">
        <f t="shared" si="81"/>
        <v>0</v>
      </c>
      <c r="Q315" s="133">
        <v>0</v>
      </c>
      <c r="R315" s="133">
        <f t="shared" si="82"/>
        <v>0</v>
      </c>
      <c r="S315" s="133">
        <v>0</v>
      </c>
      <c r="T315" s="134">
        <f t="shared" si="83"/>
        <v>0</v>
      </c>
      <c r="AR315" s="135" t="s">
        <v>131</v>
      </c>
      <c r="AT315" s="135" t="s">
        <v>126</v>
      </c>
      <c r="AU315" s="135" t="s">
        <v>81</v>
      </c>
      <c r="AY315" s="14" t="s">
        <v>123</v>
      </c>
      <c r="BE315" s="136">
        <f t="shared" si="84"/>
        <v>0</v>
      </c>
      <c r="BF315" s="136">
        <f t="shared" si="85"/>
        <v>0</v>
      </c>
      <c r="BG315" s="136">
        <f t="shared" si="86"/>
        <v>0</v>
      </c>
      <c r="BH315" s="136">
        <f t="shared" si="87"/>
        <v>0</v>
      </c>
      <c r="BI315" s="136">
        <f t="shared" si="88"/>
        <v>0</v>
      </c>
      <c r="BJ315" s="14" t="s">
        <v>81</v>
      </c>
      <c r="BK315" s="136">
        <f t="shared" si="89"/>
        <v>0</v>
      </c>
      <c r="BL315" s="14" t="s">
        <v>131</v>
      </c>
      <c r="BM315" s="135" t="s">
        <v>931</v>
      </c>
    </row>
    <row r="316" spans="2:65" s="1" customFormat="1" ht="62.65" customHeight="1">
      <c r="B316" s="29"/>
      <c r="C316" s="124" t="s">
        <v>932</v>
      </c>
      <c r="D316" s="124" t="s">
        <v>126</v>
      </c>
      <c r="E316" s="125" t="s">
        <v>933</v>
      </c>
      <c r="F316" s="126" t="s">
        <v>934</v>
      </c>
      <c r="G316" s="127" t="s">
        <v>926</v>
      </c>
      <c r="H316" s="128">
        <v>950</v>
      </c>
      <c r="I316" s="129"/>
      <c r="J316" s="130">
        <f t="shared" si="80"/>
        <v>0</v>
      </c>
      <c r="K316" s="126" t="s">
        <v>130</v>
      </c>
      <c r="L316" s="29"/>
      <c r="M316" s="131" t="s">
        <v>19</v>
      </c>
      <c r="N316" s="132" t="s">
        <v>44</v>
      </c>
      <c r="P316" s="133">
        <f t="shared" si="81"/>
        <v>0</v>
      </c>
      <c r="Q316" s="133">
        <v>0</v>
      </c>
      <c r="R316" s="133">
        <f t="shared" si="82"/>
        <v>0</v>
      </c>
      <c r="S316" s="133">
        <v>0</v>
      </c>
      <c r="T316" s="134">
        <f t="shared" si="83"/>
        <v>0</v>
      </c>
      <c r="AR316" s="135" t="s">
        <v>131</v>
      </c>
      <c r="AT316" s="135" t="s">
        <v>126</v>
      </c>
      <c r="AU316" s="135" t="s">
        <v>81</v>
      </c>
      <c r="AY316" s="14" t="s">
        <v>123</v>
      </c>
      <c r="BE316" s="136">
        <f t="shared" si="84"/>
        <v>0</v>
      </c>
      <c r="BF316" s="136">
        <f t="shared" si="85"/>
        <v>0</v>
      </c>
      <c r="BG316" s="136">
        <f t="shared" si="86"/>
        <v>0</v>
      </c>
      <c r="BH316" s="136">
        <f t="shared" si="87"/>
        <v>0</v>
      </c>
      <c r="BI316" s="136">
        <f t="shared" si="88"/>
        <v>0</v>
      </c>
      <c r="BJ316" s="14" t="s">
        <v>81</v>
      </c>
      <c r="BK316" s="136">
        <f t="shared" si="89"/>
        <v>0</v>
      </c>
      <c r="BL316" s="14" t="s">
        <v>131</v>
      </c>
      <c r="BM316" s="135" t="s">
        <v>935</v>
      </c>
    </row>
    <row r="317" spans="2:65" s="1" customFormat="1" ht="62.65" customHeight="1">
      <c r="B317" s="29"/>
      <c r="C317" s="124" t="s">
        <v>936</v>
      </c>
      <c r="D317" s="124" t="s">
        <v>126</v>
      </c>
      <c r="E317" s="125" t="s">
        <v>937</v>
      </c>
      <c r="F317" s="126" t="s">
        <v>938</v>
      </c>
      <c r="G317" s="127" t="s">
        <v>926</v>
      </c>
      <c r="H317" s="128">
        <v>950</v>
      </c>
      <c r="I317" s="129"/>
      <c r="J317" s="130">
        <f t="shared" si="80"/>
        <v>0</v>
      </c>
      <c r="K317" s="126" t="s">
        <v>130</v>
      </c>
      <c r="L317" s="29"/>
      <c r="M317" s="131" t="s">
        <v>19</v>
      </c>
      <c r="N317" s="132" t="s">
        <v>44</v>
      </c>
      <c r="P317" s="133">
        <f t="shared" si="81"/>
        <v>0</v>
      </c>
      <c r="Q317" s="133">
        <v>0</v>
      </c>
      <c r="R317" s="133">
        <f t="shared" si="82"/>
        <v>0</v>
      </c>
      <c r="S317" s="133">
        <v>0</v>
      </c>
      <c r="T317" s="134">
        <f t="shared" si="83"/>
        <v>0</v>
      </c>
      <c r="AR317" s="135" t="s">
        <v>131</v>
      </c>
      <c r="AT317" s="135" t="s">
        <v>126</v>
      </c>
      <c r="AU317" s="135" t="s">
        <v>81</v>
      </c>
      <c r="AY317" s="14" t="s">
        <v>123</v>
      </c>
      <c r="BE317" s="136">
        <f t="shared" si="84"/>
        <v>0</v>
      </c>
      <c r="BF317" s="136">
        <f t="shared" si="85"/>
        <v>0</v>
      </c>
      <c r="BG317" s="136">
        <f t="shared" si="86"/>
        <v>0</v>
      </c>
      <c r="BH317" s="136">
        <f t="shared" si="87"/>
        <v>0</v>
      </c>
      <c r="BI317" s="136">
        <f t="shared" si="88"/>
        <v>0</v>
      </c>
      <c r="BJ317" s="14" t="s">
        <v>81</v>
      </c>
      <c r="BK317" s="136">
        <f t="shared" si="89"/>
        <v>0</v>
      </c>
      <c r="BL317" s="14" t="s">
        <v>131</v>
      </c>
      <c r="BM317" s="135" t="s">
        <v>939</v>
      </c>
    </row>
    <row r="318" spans="2:65" s="1" customFormat="1" ht="44.25" customHeight="1">
      <c r="B318" s="29"/>
      <c r="C318" s="124" t="s">
        <v>940</v>
      </c>
      <c r="D318" s="124" t="s">
        <v>126</v>
      </c>
      <c r="E318" s="125" t="s">
        <v>941</v>
      </c>
      <c r="F318" s="126" t="s">
        <v>942</v>
      </c>
      <c r="G318" s="127" t="s">
        <v>926</v>
      </c>
      <c r="H318" s="128">
        <v>1537.61</v>
      </c>
      <c r="I318" s="129"/>
      <c r="J318" s="130">
        <f t="shared" si="80"/>
        <v>0</v>
      </c>
      <c r="K318" s="126" t="s">
        <v>130</v>
      </c>
      <c r="L318" s="29"/>
      <c r="M318" s="131" t="s">
        <v>19</v>
      </c>
      <c r="N318" s="132" t="s">
        <v>44</v>
      </c>
      <c r="P318" s="133">
        <f t="shared" si="81"/>
        <v>0</v>
      </c>
      <c r="Q318" s="133">
        <v>0</v>
      </c>
      <c r="R318" s="133">
        <f t="shared" si="82"/>
        <v>0</v>
      </c>
      <c r="S318" s="133">
        <v>0</v>
      </c>
      <c r="T318" s="134">
        <f t="shared" si="83"/>
        <v>0</v>
      </c>
      <c r="AR318" s="135" t="s">
        <v>131</v>
      </c>
      <c r="AT318" s="135" t="s">
        <v>126</v>
      </c>
      <c r="AU318" s="135" t="s">
        <v>81</v>
      </c>
      <c r="AY318" s="14" t="s">
        <v>123</v>
      </c>
      <c r="BE318" s="136">
        <f t="shared" si="84"/>
        <v>0</v>
      </c>
      <c r="BF318" s="136">
        <f t="shared" si="85"/>
        <v>0</v>
      </c>
      <c r="BG318" s="136">
        <f t="shared" si="86"/>
        <v>0</v>
      </c>
      <c r="BH318" s="136">
        <f t="shared" si="87"/>
        <v>0</v>
      </c>
      <c r="BI318" s="136">
        <f t="shared" si="88"/>
        <v>0</v>
      </c>
      <c r="BJ318" s="14" t="s">
        <v>81</v>
      </c>
      <c r="BK318" s="136">
        <f t="shared" si="89"/>
        <v>0</v>
      </c>
      <c r="BL318" s="14" t="s">
        <v>131</v>
      </c>
      <c r="BM318" s="135" t="s">
        <v>943</v>
      </c>
    </row>
    <row r="319" spans="2:65" s="1" customFormat="1" ht="44.25" customHeight="1">
      <c r="B319" s="29"/>
      <c r="C319" s="124" t="s">
        <v>944</v>
      </c>
      <c r="D319" s="124" t="s">
        <v>126</v>
      </c>
      <c r="E319" s="125" t="s">
        <v>945</v>
      </c>
      <c r="F319" s="126" t="s">
        <v>946</v>
      </c>
      <c r="G319" s="127" t="s">
        <v>926</v>
      </c>
      <c r="H319" s="128">
        <v>950</v>
      </c>
      <c r="I319" s="129"/>
      <c r="J319" s="130">
        <f t="shared" si="80"/>
        <v>0</v>
      </c>
      <c r="K319" s="126" t="s">
        <v>130</v>
      </c>
      <c r="L319" s="29"/>
      <c r="M319" s="131" t="s">
        <v>19</v>
      </c>
      <c r="N319" s="132" t="s">
        <v>44</v>
      </c>
      <c r="P319" s="133">
        <f t="shared" si="81"/>
        <v>0</v>
      </c>
      <c r="Q319" s="133">
        <v>0</v>
      </c>
      <c r="R319" s="133">
        <f t="shared" si="82"/>
        <v>0</v>
      </c>
      <c r="S319" s="133">
        <v>0</v>
      </c>
      <c r="T319" s="134">
        <f t="shared" si="83"/>
        <v>0</v>
      </c>
      <c r="AR319" s="135" t="s">
        <v>131</v>
      </c>
      <c r="AT319" s="135" t="s">
        <v>126</v>
      </c>
      <c r="AU319" s="135" t="s">
        <v>81</v>
      </c>
      <c r="AY319" s="14" t="s">
        <v>123</v>
      </c>
      <c r="BE319" s="136">
        <f t="shared" si="84"/>
        <v>0</v>
      </c>
      <c r="BF319" s="136">
        <f t="shared" si="85"/>
        <v>0</v>
      </c>
      <c r="BG319" s="136">
        <f t="shared" si="86"/>
        <v>0</v>
      </c>
      <c r="BH319" s="136">
        <f t="shared" si="87"/>
        <v>0</v>
      </c>
      <c r="BI319" s="136">
        <f t="shared" si="88"/>
        <v>0</v>
      </c>
      <c r="BJ319" s="14" t="s">
        <v>81</v>
      </c>
      <c r="BK319" s="136">
        <f t="shared" si="89"/>
        <v>0</v>
      </c>
      <c r="BL319" s="14" t="s">
        <v>131</v>
      </c>
      <c r="BM319" s="135" t="s">
        <v>947</v>
      </c>
    </row>
    <row r="320" spans="2:65" s="1" customFormat="1" ht="24.2" customHeight="1">
      <c r="B320" s="29"/>
      <c r="C320" s="124" t="s">
        <v>948</v>
      </c>
      <c r="D320" s="124" t="s">
        <v>126</v>
      </c>
      <c r="E320" s="125" t="s">
        <v>949</v>
      </c>
      <c r="F320" s="126" t="s">
        <v>950</v>
      </c>
      <c r="G320" s="127" t="s">
        <v>926</v>
      </c>
      <c r="H320" s="128">
        <v>1537.61</v>
      </c>
      <c r="I320" s="129"/>
      <c r="J320" s="130">
        <f t="shared" si="80"/>
        <v>0</v>
      </c>
      <c r="K320" s="126" t="s">
        <v>130</v>
      </c>
      <c r="L320" s="29"/>
      <c r="M320" s="131" t="s">
        <v>19</v>
      </c>
      <c r="N320" s="132" t="s">
        <v>44</v>
      </c>
      <c r="P320" s="133">
        <f t="shared" si="81"/>
        <v>0</v>
      </c>
      <c r="Q320" s="133">
        <v>0</v>
      </c>
      <c r="R320" s="133">
        <f t="shared" si="82"/>
        <v>0</v>
      </c>
      <c r="S320" s="133">
        <v>0</v>
      </c>
      <c r="T320" s="134">
        <f t="shared" si="83"/>
        <v>0</v>
      </c>
      <c r="AR320" s="135" t="s">
        <v>131</v>
      </c>
      <c r="AT320" s="135" t="s">
        <v>126</v>
      </c>
      <c r="AU320" s="135" t="s">
        <v>81</v>
      </c>
      <c r="AY320" s="14" t="s">
        <v>123</v>
      </c>
      <c r="BE320" s="136">
        <f t="shared" si="84"/>
        <v>0</v>
      </c>
      <c r="BF320" s="136">
        <f t="shared" si="85"/>
        <v>0</v>
      </c>
      <c r="BG320" s="136">
        <f t="shared" si="86"/>
        <v>0</v>
      </c>
      <c r="BH320" s="136">
        <f t="shared" si="87"/>
        <v>0</v>
      </c>
      <c r="BI320" s="136">
        <f t="shared" si="88"/>
        <v>0</v>
      </c>
      <c r="BJ320" s="14" t="s">
        <v>81</v>
      </c>
      <c r="BK320" s="136">
        <f t="shared" si="89"/>
        <v>0</v>
      </c>
      <c r="BL320" s="14" t="s">
        <v>131</v>
      </c>
      <c r="BM320" s="135" t="s">
        <v>951</v>
      </c>
    </row>
    <row r="321" spans="2:65" s="1" customFormat="1" ht="24.2" customHeight="1">
      <c r="B321" s="29"/>
      <c r="C321" s="124" t="s">
        <v>952</v>
      </c>
      <c r="D321" s="124" t="s">
        <v>126</v>
      </c>
      <c r="E321" s="125" t="s">
        <v>953</v>
      </c>
      <c r="F321" s="126" t="s">
        <v>954</v>
      </c>
      <c r="G321" s="127" t="s">
        <v>926</v>
      </c>
      <c r="H321" s="128">
        <v>950</v>
      </c>
      <c r="I321" s="129"/>
      <c r="J321" s="130">
        <f t="shared" si="80"/>
        <v>0</v>
      </c>
      <c r="K321" s="126" t="s">
        <v>130</v>
      </c>
      <c r="L321" s="29"/>
      <c r="M321" s="131" t="s">
        <v>19</v>
      </c>
      <c r="N321" s="132" t="s">
        <v>44</v>
      </c>
      <c r="P321" s="133">
        <f t="shared" si="81"/>
        <v>0</v>
      </c>
      <c r="Q321" s="133">
        <v>0</v>
      </c>
      <c r="R321" s="133">
        <f t="shared" si="82"/>
        <v>0</v>
      </c>
      <c r="S321" s="133">
        <v>0</v>
      </c>
      <c r="T321" s="134">
        <f t="shared" si="83"/>
        <v>0</v>
      </c>
      <c r="AR321" s="135" t="s">
        <v>131</v>
      </c>
      <c r="AT321" s="135" t="s">
        <v>126</v>
      </c>
      <c r="AU321" s="135" t="s">
        <v>81</v>
      </c>
      <c r="AY321" s="14" t="s">
        <v>123</v>
      </c>
      <c r="BE321" s="136">
        <f t="shared" si="84"/>
        <v>0</v>
      </c>
      <c r="BF321" s="136">
        <f t="shared" si="85"/>
        <v>0</v>
      </c>
      <c r="BG321" s="136">
        <f t="shared" si="86"/>
        <v>0</v>
      </c>
      <c r="BH321" s="136">
        <f t="shared" si="87"/>
        <v>0</v>
      </c>
      <c r="BI321" s="136">
        <f t="shared" si="88"/>
        <v>0</v>
      </c>
      <c r="BJ321" s="14" t="s">
        <v>81</v>
      </c>
      <c r="BK321" s="136">
        <f t="shared" si="89"/>
        <v>0</v>
      </c>
      <c r="BL321" s="14" t="s">
        <v>131</v>
      </c>
      <c r="BM321" s="135" t="s">
        <v>955</v>
      </c>
    </row>
    <row r="322" spans="2:65" s="1" customFormat="1" ht="49.15" customHeight="1">
      <c r="B322" s="29"/>
      <c r="C322" s="124" t="s">
        <v>956</v>
      </c>
      <c r="D322" s="124" t="s">
        <v>126</v>
      </c>
      <c r="E322" s="125" t="s">
        <v>957</v>
      </c>
      <c r="F322" s="126" t="s">
        <v>958</v>
      </c>
      <c r="G322" s="127" t="s">
        <v>926</v>
      </c>
      <c r="H322" s="128">
        <v>1537.61</v>
      </c>
      <c r="I322" s="129"/>
      <c r="J322" s="130">
        <f t="shared" si="80"/>
        <v>0</v>
      </c>
      <c r="K322" s="126" t="s">
        <v>130</v>
      </c>
      <c r="L322" s="29"/>
      <c r="M322" s="131" t="s">
        <v>19</v>
      </c>
      <c r="N322" s="132" t="s">
        <v>44</v>
      </c>
      <c r="P322" s="133">
        <f t="shared" si="81"/>
        <v>0</v>
      </c>
      <c r="Q322" s="133">
        <v>0</v>
      </c>
      <c r="R322" s="133">
        <f t="shared" si="82"/>
        <v>0</v>
      </c>
      <c r="S322" s="133">
        <v>0</v>
      </c>
      <c r="T322" s="134">
        <f t="shared" si="83"/>
        <v>0</v>
      </c>
      <c r="AR322" s="135" t="s">
        <v>131</v>
      </c>
      <c r="AT322" s="135" t="s">
        <v>126</v>
      </c>
      <c r="AU322" s="135" t="s">
        <v>81</v>
      </c>
      <c r="AY322" s="14" t="s">
        <v>123</v>
      </c>
      <c r="BE322" s="136">
        <f t="shared" si="84"/>
        <v>0</v>
      </c>
      <c r="BF322" s="136">
        <f t="shared" si="85"/>
        <v>0</v>
      </c>
      <c r="BG322" s="136">
        <f t="shared" si="86"/>
        <v>0</v>
      </c>
      <c r="BH322" s="136">
        <f t="shared" si="87"/>
        <v>0</v>
      </c>
      <c r="BI322" s="136">
        <f t="shared" si="88"/>
        <v>0</v>
      </c>
      <c r="BJ322" s="14" t="s">
        <v>81</v>
      </c>
      <c r="BK322" s="136">
        <f t="shared" si="89"/>
        <v>0</v>
      </c>
      <c r="BL322" s="14" t="s">
        <v>131</v>
      </c>
      <c r="BM322" s="135" t="s">
        <v>959</v>
      </c>
    </row>
    <row r="323" spans="2:65" s="1" customFormat="1" ht="49.15" customHeight="1">
      <c r="B323" s="29"/>
      <c r="C323" s="124" t="s">
        <v>960</v>
      </c>
      <c r="D323" s="124" t="s">
        <v>126</v>
      </c>
      <c r="E323" s="125" t="s">
        <v>961</v>
      </c>
      <c r="F323" s="126" t="s">
        <v>962</v>
      </c>
      <c r="G323" s="127" t="s">
        <v>926</v>
      </c>
      <c r="H323" s="128">
        <v>7.18</v>
      </c>
      <c r="I323" s="129"/>
      <c r="J323" s="130">
        <f t="shared" si="80"/>
        <v>0</v>
      </c>
      <c r="K323" s="126" t="s">
        <v>130</v>
      </c>
      <c r="L323" s="29"/>
      <c r="M323" s="131" t="s">
        <v>19</v>
      </c>
      <c r="N323" s="132" t="s">
        <v>44</v>
      </c>
      <c r="P323" s="133">
        <f t="shared" si="81"/>
        <v>0</v>
      </c>
      <c r="Q323" s="133">
        <v>0</v>
      </c>
      <c r="R323" s="133">
        <f t="shared" si="82"/>
        <v>0</v>
      </c>
      <c r="S323" s="133">
        <v>0</v>
      </c>
      <c r="T323" s="134">
        <f t="shared" si="83"/>
        <v>0</v>
      </c>
      <c r="AR323" s="135" t="s">
        <v>131</v>
      </c>
      <c r="AT323" s="135" t="s">
        <v>126</v>
      </c>
      <c r="AU323" s="135" t="s">
        <v>81</v>
      </c>
      <c r="AY323" s="14" t="s">
        <v>123</v>
      </c>
      <c r="BE323" s="136">
        <f t="shared" si="84"/>
        <v>0</v>
      </c>
      <c r="BF323" s="136">
        <f t="shared" si="85"/>
        <v>0</v>
      </c>
      <c r="BG323" s="136">
        <f t="shared" si="86"/>
        <v>0</v>
      </c>
      <c r="BH323" s="136">
        <f t="shared" si="87"/>
        <v>0</v>
      </c>
      <c r="BI323" s="136">
        <f t="shared" si="88"/>
        <v>0</v>
      </c>
      <c r="BJ323" s="14" t="s">
        <v>81</v>
      </c>
      <c r="BK323" s="136">
        <f t="shared" si="89"/>
        <v>0</v>
      </c>
      <c r="BL323" s="14" t="s">
        <v>131</v>
      </c>
      <c r="BM323" s="135" t="s">
        <v>963</v>
      </c>
    </row>
    <row r="324" spans="2:65" s="1" customFormat="1" ht="49.15" customHeight="1">
      <c r="B324" s="29"/>
      <c r="C324" s="124" t="s">
        <v>964</v>
      </c>
      <c r="D324" s="124" t="s">
        <v>126</v>
      </c>
      <c r="E324" s="125" t="s">
        <v>965</v>
      </c>
      <c r="F324" s="126" t="s">
        <v>966</v>
      </c>
      <c r="G324" s="127" t="s">
        <v>926</v>
      </c>
      <c r="H324" s="128">
        <v>950</v>
      </c>
      <c r="I324" s="129"/>
      <c r="J324" s="130">
        <f t="shared" si="80"/>
        <v>0</v>
      </c>
      <c r="K324" s="126" t="s">
        <v>130</v>
      </c>
      <c r="L324" s="29"/>
      <c r="M324" s="151" t="s">
        <v>19</v>
      </c>
      <c r="N324" s="152" t="s">
        <v>44</v>
      </c>
      <c r="O324" s="153"/>
      <c r="P324" s="154">
        <f t="shared" si="81"/>
        <v>0</v>
      </c>
      <c r="Q324" s="154">
        <v>0</v>
      </c>
      <c r="R324" s="154">
        <f t="shared" si="82"/>
        <v>0</v>
      </c>
      <c r="S324" s="154">
        <v>0</v>
      </c>
      <c r="T324" s="155">
        <f t="shared" si="83"/>
        <v>0</v>
      </c>
      <c r="AR324" s="135" t="s">
        <v>131</v>
      </c>
      <c r="AT324" s="135" t="s">
        <v>126</v>
      </c>
      <c r="AU324" s="135" t="s">
        <v>81</v>
      </c>
      <c r="AY324" s="14" t="s">
        <v>123</v>
      </c>
      <c r="BE324" s="136">
        <f t="shared" si="84"/>
        <v>0</v>
      </c>
      <c r="BF324" s="136">
        <f t="shared" si="85"/>
        <v>0</v>
      </c>
      <c r="BG324" s="136">
        <f t="shared" si="86"/>
        <v>0</v>
      </c>
      <c r="BH324" s="136">
        <f t="shared" si="87"/>
        <v>0</v>
      </c>
      <c r="BI324" s="136">
        <f t="shared" si="88"/>
        <v>0</v>
      </c>
      <c r="BJ324" s="14" t="s">
        <v>81</v>
      </c>
      <c r="BK324" s="136">
        <f t="shared" si="89"/>
        <v>0</v>
      </c>
      <c r="BL324" s="14" t="s">
        <v>131</v>
      </c>
      <c r="BM324" s="135" t="s">
        <v>967</v>
      </c>
    </row>
    <row r="325" spans="2:65" s="1" customFormat="1" ht="6.95" customHeight="1">
      <c r="B325" s="38"/>
      <c r="C325" s="39"/>
      <c r="D325" s="39"/>
      <c r="E325" s="39"/>
      <c r="F325" s="39"/>
      <c r="G325" s="39"/>
      <c r="H325" s="39"/>
      <c r="I325" s="39"/>
      <c r="J325" s="39"/>
      <c r="K325" s="39"/>
      <c r="L325" s="29"/>
    </row>
  </sheetData>
  <sheetProtection algorithmName="SHA-512" hashValue="Z7rnuGhvQYxTiSj9of8b/yMtzZPTHv/r8t3OyyvstoDdn3PWyVAEPuiJJJozO0KB1CxinEsagUuq+00rSPLLyQ==" saltValue="CMPeba+FDBTgLmrPSlaPURnvPk0P/E4xDZjngMc8AaLdofhSiUwRWmRFz+Gk+uRTkWB+gvZIdJYb8TSLKzg3qw==" spinCount="100000" sheet="1" objects="1" scenarios="1" formatColumns="0" formatRows="0" autoFilter="0"/>
  <autoFilter ref="C87:K324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58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0"/>
  <sheetViews>
    <sheetView showGridLines="0" zoomScaleNormal="10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86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93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83" t="str">
        <f>'Rekapitulace stavby'!K6</f>
        <v>Oprava TV v úseku Dřísy (mimo)-Všetaty (mimo)</v>
      </c>
      <c r="F7" s="284"/>
      <c r="G7" s="284"/>
      <c r="H7" s="284"/>
      <c r="L7" s="17"/>
    </row>
    <row r="8" spans="2:46" s="1" customFormat="1" ht="12" customHeight="1">
      <c r="B8" s="29"/>
      <c r="D8" s="24" t="s">
        <v>94</v>
      </c>
      <c r="L8" s="29"/>
    </row>
    <row r="9" spans="2:46" s="1" customFormat="1" ht="16.5" customHeight="1">
      <c r="B9" s="29"/>
      <c r="E9" s="246" t="s">
        <v>968</v>
      </c>
      <c r="F9" s="285"/>
      <c r="G9" s="285"/>
      <c r="H9" s="285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20. 11. 2025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28</v>
      </c>
      <c r="I15" s="24" t="s">
        <v>29</v>
      </c>
      <c r="J15" s="22" t="s">
        <v>30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31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86" t="str">
        <f>'Rekapitulace stavby'!E14</f>
        <v>Vyplň údaj</v>
      </c>
      <c r="F18" s="267"/>
      <c r="G18" s="267"/>
      <c r="H18" s="267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33</v>
      </c>
      <c r="I20" s="24" t="s">
        <v>26</v>
      </c>
      <c r="J20" s="22" t="s">
        <v>27</v>
      </c>
      <c r="L20" s="29"/>
    </row>
    <row r="21" spans="2:12" s="1" customFormat="1" ht="18" customHeight="1">
      <c r="B21" s="29"/>
      <c r="E21" s="22" t="s">
        <v>34</v>
      </c>
      <c r="I21" s="24" t="s">
        <v>29</v>
      </c>
      <c r="J21" s="22" t="s">
        <v>30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27</v>
      </c>
      <c r="L23" s="29"/>
    </row>
    <row r="24" spans="2:12" s="1" customFormat="1" ht="18" customHeight="1">
      <c r="B24" s="29"/>
      <c r="E24" s="22" t="s">
        <v>34</v>
      </c>
      <c r="I24" s="24" t="s">
        <v>29</v>
      </c>
      <c r="J24" s="22" t="s">
        <v>30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272" t="s">
        <v>38</v>
      </c>
      <c r="F27" s="272"/>
      <c r="G27" s="272"/>
      <c r="H27" s="272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ROUND(J82,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ROUND((SUM(BE82:BE89)),  2)</f>
        <v>0</v>
      </c>
      <c r="I33" s="86">
        <v>0.21</v>
      </c>
      <c r="J33" s="85">
        <f>ROUND(((SUM(BE82:BE89))*I33),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ROUND((SUM(BF82:BF89)),  2)</f>
        <v>0</v>
      </c>
      <c r="I34" s="86">
        <v>0.12</v>
      </c>
      <c r="J34" s="85">
        <f>ROUND(((SUM(BF82:BF89))*I34),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ROUND((SUM(BG82:BG89)),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ROUND((SUM(BH82:BH89)),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ROUND((SUM(BI82:BI89)),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96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16.5" customHeight="1">
      <c r="B48" s="29"/>
      <c r="E48" s="283" t="str">
        <f>E7</f>
        <v>Oprava TV v úseku Dřísy (mimo)-Všetaty (mimo)</v>
      </c>
      <c r="F48" s="284"/>
      <c r="G48" s="284"/>
      <c r="H48" s="284"/>
      <c r="L48" s="29"/>
    </row>
    <row r="49" spans="2:47" s="1" customFormat="1" ht="12" customHeight="1">
      <c r="B49" s="29"/>
      <c r="C49" s="24" t="s">
        <v>94</v>
      </c>
      <c r="L49" s="29"/>
    </row>
    <row r="50" spans="2:47" s="1" customFormat="1" ht="16.5" customHeight="1">
      <c r="B50" s="29"/>
      <c r="E50" s="246" t="str">
        <f>E9</f>
        <v>SO 01-81-01.2 - Oprava TV v úseku Dřísy (mimo) - Všetaty (mimo) - ÚRS</v>
      </c>
      <c r="F50" s="285"/>
      <c r="G50" s="285"/>
      <c r="H50" s="285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 t="str">
        <f>IF(J12="","",J12)</f>
        <v>20. 11. 2025</v>
      </c>
      <c r="L52" s="29"/>
    </row>
    <row r="53" spans="2:47" s="1" customFormat="1" ht="6.95" customHeight="1">
      <c r="B53" s="29"/>
      <c r="L53" s="29"/>
    </row>
    <row r="54" spans="2:47" s="1" customFormat="1" ht="40.15" customHeight="1">
      <c r="B54" s="29"/>
      <c r="C54" s="24" t="s">
        <v>25</v>
      </c>
      <c r="F54" s="22" t="str">
        <f>E15</f>
        <v>Správa železnic, s.o. přednosta SEE</v>
      </c>
      <c r="I54" s="24" t="s">
        <v>33</v>
      </c>
      <c r="J54" s="27" t="str">
        <f>E21</f>
        <v>Správa železnic, s.o. Zástupce přednosty SEE</v>
      </c>
      <c r="L54" s="29"/>
    </row>
    <row r="55" spans="2:47" s="1" customFormat="1" ht="40.15" customHeight="1">
      <c r="B55" s="29"/>
      <c r="C55" s="24" t="s">
        <v>31</v>
      </c>
      <c r="F55" s="22" t="str">
        <f>IF(E18="","",E18)</f>
        <v>Vyplň údaj</v>
      </c>
      <c r="I55" s="24" t="s">
        <v>36</v>
      </c>
      <c r="J55" s="27" t="str">
        <f>E24</f>
        <v>Správa železnic, s.o. Zástupce přednosty SEE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97</v>
      </c>
      <c r="D57" s="87"/>
      <c r="E57" s="87"/>
      <c r="F57" s="87"/>
      <c r="G57" s="87"/>
      <c r="H57" s="87"/>
      <c r="I57" s="87"/>
      <c r="J57" s="94" t="s">
        <v>98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71</v>
      </c>
      <c r="J59" s="60">
        <f>J82</f>
        <v>0</v>
      </c>
      <c r="L59" s="29"/>
      <c r="AU59" s="14" t="s">
        <v>99</v>
      </c>
    </row>
    <row r="60" spans="2:47" s="8" customFormat="1" ht="24.95" customHeight="1">
      <c r="B60" s="96"/>
      <c r="D60" s="97" t="s">
        <v>969</v>
      </c>
      <c r="E60" s="98"/>
      <c r="F60" s="98"/>
      <c r="G60" s="98"/>
      <c r="H60" s="98"/>
      <c r="I60" s="98"/>
      <c r="J60" s="99">
        <f>J83</f>
        <v>0</v>
      </c>
      <c r="L60" s="96"/>
    </row>
    <row r="61" spans="2:47" s="9" customFormat="1" ht="19.899999999999999" customHeight="1">
      <c r="B61" s="100"/>
      <c r="D61" s="101" t="s">
        <v>107</v>
      </c>
      <c r="E61" s="102"/>
      <c r="F61" s="102"/>
      <c r="G61" s="102"/>
      <c r="H61" s="102"/>
      <c r="I61" s="102"/>
      <c r="J61" s="103">
        <f>J86</f>
        <v>0</v>
      </c>
      <c r="L61" s="100"/>
    </row>
    <row r="62" spans="2:47" s="9" customFormat="1" ht="14.85" customHeight="1">
      <c r="B62" s="100"/>
      <c r="D62" s="101" t="s">
        <v>970</v>
      </c>
      <c r="E62" s="102"/>
      <c r="F62" s="102"/>
      <c r="G62" s="102"/>
      <c r="H62" s="102"/>
      <c r="I62" s="102"/>
      <c r="J62" s="103">
        <f>J87</f>
        <v>0</v>
      </c>
      <c r="L62" s="100"/>
    </row>
    <row r="63" spans="2:47" s="1" customFormat="1" ht="21.75" customHeight="1">
      <c r="B63" s="29"/>
      <c r="L63" s="29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29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29"/>
    </row>
    <row r="69" spans="2:12" s="1" customFormat="1" ht="24.95" customHeight="1">
      <c r="B69" s="29"/>
      <c r="C69" s="18" t="s">
        <v>109</v>
      </c>
      <c r="L69" s="29"/>
    </row>
    <row r="70" spans="2:12" s="1" customFormat="1" ht="6.95" customHeight="1">
      <c r="B70" s="29"/>
      <c r="L70" s="29"/>
    </row>
    <row r="71" spans="2:12" s="1" customFormat="1" ht="12" customHeight="1">
      <c r="B71" s="29"/>
      <c r="C71" s="24" t="s">
        <v>16</v>
      </c>
      <c r="L71" s="29"/>
    </row>
    <row r="72" spans="2:12" s="1" customFormat="1" ht="16.5" customHeight="1">
      <c r="B72" s="29"/>
      <c r="E72" s="283" t="str">
        <f>E7</f>
        <v>Oprava TV v úseku Dřísy (mimo)-Všetaty (mimo)</v>
      </c>
      <c r="F72" s="284"/>
      <c r="G72" s="284"/>
      <c r="H72" s="284"/>
      <c r="L72" s="29"/>
    </row>
    <row r="73" spans="2:12" s="1" customFormat="1" ht="12" customHeight="1">
      <c r="B73" s="29"/>
      <c r="C73" s="24" t="s">
        <v>94</v>
      </c>
      <c r="L73" s="29"/>
    </row>
    <row r="74" spans="2:12" s="1" customFormat="1" ht="16.5" customHeight="1">
      <c r="B74" s="29"/>
      <c r="E74" s="246" t="str">
        <f>E9</f>
        <v>SO 01-81-01.2 - Oprava TV v úseku Dřísy (mimo) - Všetaty (mimo) - ÚRS</v>
      </c>
      <c r="F74" s="285"/>
      <c r="G74" s="285"/>
      <c r="H74" s="285"/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4" t="s">
        <v>21</v>
      </c>
      <c r="F76" s="22" t="str">
        <f>F12</f>
        <v xml:space="preserve"> </v>
      </c>
      <c r="I76" s="24" t="s">
        <v>23</v>
      </c>
      <c r="J76" s="46" t="str">
        <f>IF(J12="","",J12)</f>
        <v>20. 11. 2025</v>
      </c>
      <c r="L76" s="29"/>
    </row>
    <row r="77" spans="2:12" s="1" customFormat="1" ht="6.95" customHeight="1">
      <c r="B77" s="29"/>
      <c r="L77" s="29"/>
    </row>
    <row r="78" spans="2:12" s="1" customFormat="1" ht="40.15" customHeight="1">
      <c r="B78" s="29"/>
      <c r="C78" s="24" t="s">
        <v>25</v>
      </c>
      <c r="F78" s="22" t="str">
        <f>E15</f>
        <v>Správa železnic, s.o. přednosta SEE</v>
      </c>
      <c r="I78" s="24" t="s">
        <v>33</v>
      </c>
      <c r="J78" s="27" t="str">
        <f>E21</f>
        <v>Správa železnic, s.o. Zástupce přednosty SEE</v>
      </c>
      <c r="L78" s="29"/>
    </row>
    <row r="79" spans="2:12" s="1" customFormat="1" ht="40.15" customHeight="1">
      <c r="B79" s="29"/>
      <c r="C79" s="24" t="s">
        <v>31</v>
      </c>
      <c r="F79" s="22" t="str">
        <f>IF(E18="","",E18)</f>
        <v>Vyplň údaj</v>
      </c>
      <c r="I79" s="24" t="s">
        <v>36</v>
      </c>
      <c r="J79" s="27" t="str">
        <f>E24</f>
        <v>Správa železnic, s.o. Zástupce přednosty SEE</v>
      </c>
      <c r="L79" s="29"/>
    </row>
    <row r="80" spans="2:12" s="1" customFormat="1" ht="10.35" customHeight="1">
      <c r="B80" s="29"/>
      <c r="L80" s="29"/>
    </row>
    <row r="81" spans="2:65" s="10" customFormat="1" ht="29.25" customHeight="1">
      <c r="B81" s="104"/>
      <c r="C81" s="105" t="s">
        <v>110</v>
      </c>
      <c r="D81" s="106" t="s">
        <v>58</v>
      </c>
      <c r="E81" s="106" t="s">
        <v>54</v>
      </c>
      <c r="F81" s="106" t="s">
        <v>55</v>
      </c>
      <c r="G81" s="106" t="s">
        <v>111</v>
      </c>
      <c r="H81" s="106" t="s">
        <v>112</v>
      </c>
      <c r="I81" s="106" t="s">
        <v>113</v>
      </c>
      <c r="J81" s="106" t="s">
        <v>98</v>
      </c>
      <c r="K81" s="107" t="s">
        <v>114</v>
      </c>
      <c r="L81" s="104"/>
      <c r="M81" s="53" t="s">
        <v>19</v>
      </c>
      <c r="N81" s="54" t="s">
        <v>43</v>
      </c>
      <c r="O81" s="54" t="s">
        <v>115</v>
      </c>
      <c r="P81" s="54" t="s">
        <v>116</v>
      </c>
      <c r="Q81" s="54" t="s">
        <v>117</v>
      </c>
      <c r="R81" s="54" t="s">
        <v>118</v>
      </c>
      <c r="S81" s="54" t="s">
        <v>119</v>
      </c>
      <c r="T81" s="55" t="s">
        <v>120</v>
      </c>
    </row>
    <row r="82" spans="2:65" s="1" customFormat="1" ht="22.9" customHeight="1">
      <c r="B82" s="29"/>
      <c r="C82" s="58" t="s">
        <v>121</v>
      </c>
      <c r="J82" s="108">
        <f>BK82</f>
        <v>0</v>
      </c>
      <c r="L82" s="29"/>
      <c r="M82" s="56"/>
      <c r="N82" s="47"/>
      <c r="O82" s="47"/>
      <c r="P82" s="109">
        <f>P83</f>
        <v>0</v>
      </c>
      <c r="Q82" s="47"/>
      <c r="R82" s="109">
        <f>R83</f>
        <v>5.3999999999999999E-2</v>
      </c>
      <c r="S82" s="47"/>
      <c r="T82" s="110">
        <f>T83</f>
        <v>0</v>
      </c>
      <c r="AT82" s="14" t="s">
        <v>72</v>
      </c>
      <c r="AU82" s="14" t="s">
        <v>99</v>
      </c>
      <c r="BK82" s="111">
        <f>BK83</f>
        <v>0</v>
      </c>
    </row>
    <row r="83" spans="2:65" s="11" customFormat="1" ht="25.9" customHeight="1">
      <c r="B83" s="112"/>
      <c r="D83" s="113" t="s">
        <v>72</v>
      </c>
      <c r="E83" s="114" t="s">
        <v>688</v>
      </c>
      <c r="F83" s="114" t="s">
        <v>689</v>
      </c>
      <c r="I83" s="115"/>
      <c r="J83" s="116">
        <f>BK83</f>
        <v>0</v>
      </c>
      <c r="L83" s="112"/>
      <c r="M83" s="117"/>
      <c r="P83" s="118">
        <f>P84+P85+P86</f>
        <v>0</v>
      </c>
      <c r="R83" s="118">
        <f>R84+R85+R86</f>
        <v>5.3999999999999999E-2</v>
      </c>
      <c r="T83" s="119">
        <f>T84+T85+T86</f>
        <v>0</v>
      </c>
      <c r="AR83" s="113" t="s">
        <v>81</v>
      </c>
      <c r="AT83" s="120" t="s">
        <v>72</v>
      </c>
      <c r="AU83" s="120" t="s">
        <v>73</v>
      </c>
      <c r="AY83" s="113" t="s">
        <v>123</v>
      </c>
      <c r="BK83" s="121">
        <f>BK84+BK85+BK86</f>
        <v>0</v>
      </c>
    </row>
    <row r="84" spans="2:65" s="1" customFormat="1" ht="33" customHeight="1">
      <c r="B84" s="29"/>
      <c r="C84" s="124" t="s">
        <v>81</v>
      </c>
      <c r="D84" s="124" t="s">
        <v>126</v>
      </c>
      <c r="E84" s="125" t="s">
        <v>971</v>
      </c>
      <c r="F84" s="126" t="s">
        <v>972</v>
      </c>
      <c r="G84" s="127" t="s">
        <v>142</v>
      </c>
      <c r="H84" s="128">
        <v>324</v>
      </c>
      <c r="I84" s="129"/>
      <c r="J84" s="130">
        <f>ROUND(I84*H84,2)</f>
        <v>0</v>
      </c>
      <c r="K84" s="126" t="s">
        <v>973</v>
      </c>
      <c r="L84" s="29"/>
      <c r="M84" s="131" t="s">
        <v>19</v>
      </c>
      <c r="N84" s="132" t="s">
        <v>44</v>
      </c>
      <c r="P84" s="133">
        <f>O84*H84</f>
        <v>0</v>
      </c>
      <c r="Q84" s="133">
        <v>0</v>
      </c>
      <c r="R84" s="133">
        <f>Q84*H84</f>
        <v>0</v>
      </c>
      <c r="S84" s="133">
        <v>0</v>
      </c>
      <c r="T84" s="134">
        <f>S84*H84</f>
        <v>0</v>
      </c>
      <c r="AR84" s="135" t="s">
        <v>145</v>
      </c>
      <c r="AT84" s="135" t="s">
        <v>126</v>
      </c>
      <c r="AU84" s="135" t="s">
        <v>81</v>
      </c>
      <c r="AY84" s="14" t="s">
        <v>123</v>
      </c>
      <c r="BE84" s="136">
        <f>IF(N84="základní",J84,0)</f>
        <v>0</v>
      </c>
      <c r="BF84" s="136">
        <f>IF(N84="snížená",J84,0)</f>
        <v>0</v>
      </c>
      <c r="BG84" s="136">
        <f>IF(N84="zákl. přenesená",J84,0)</f>
        <v>0</v>
      </c>
      <c r="BH84" s="136">
        <f>IF(N84="sníž. přenesená",J84,0)</f>
        <v>0</v>
      </c>
      <c r="BI84" s="136">
        <f>IF(N84="nulová",J84,0)</f>
        <v>0</v>
      </c>
      <c r="BJ84" s="14" t="s">
        <v>81</v>
      </c>
      <c r="BK84" s="136">
        <f>ROUND(I84*H84,2)</f>
        <v>0</v>
      </c>
      <c r="BL84" s="14" t="s">
        <v>145</v>
      </c>
      <c r="BM84" s="135" t="s">
        <v>974</v>
      </c>
    </row>
    <row r="85" spans="2:65" s="1" customFormat="1" ht="11.25">
      <c r="B85" s="29"/>
      <c r="D85" s="156" t="s">
        <v>975</v>
      </c>
      <c r="F85" s="157" t="s">
        <v>976</v>
      </c>
      <c r="I85" s="139"/>
      <c r="L85" s="29"/>
      <c r="M85" s="140"/>
      <c r="T85" s="50"/>
      <c r="AT85" s="14" t="s">
        <v>975</v>
      </c>
      <c r="AU85" s="14" t="s">
        <v>81</v>
      </c>
    </row>
    <row r="86" spans="2:65" s="11" customFormat="1" ht="22.9" customHeight="1">
      <c r="B86" s="112"/>
      <c r="D86" s="113" t="s">
        <v>72</v>
      </c>
      <c r="E86" s="122" t="s">
        <v>149</v>
      </c>
      <c r="F86" s="122" t="s">
        <v>836</v>
      </c>
      <c r="I86" s="115"/>
      <c r="J86" s="123">
        <f>BK86</f>
        <v>0</v>
      </c>
      <c r="L86" s="112"/>
      <c r="M86" s="117"/>
      <c r="P86" s="118">
        <f>P87</f>
        <v>0</v>
      </c>
      <c r="R86" s="118">
        <f>R87</f>
        <v>5.3999999999999999E-2</v>
      </c>
      <c r="T86" s="119">
        <f>T87</f>
        <v>0</v>
      </c>
      <c r="AR86" s="113" t="s">
        <v>81</v>
      </c>
      <c r="AT86" s="120" t="s">
        <v>72</v>
      </c>
      <c r="AU86" s="120" t="s">
        <v>81</v>
      </c>
      <c r="AY86" s="113" t="s">
        <v>123</v>
      </c>
      <c r="BK86" s="121">
        <f>BK87</f>
        <v>0</v>
      </c>
    </row>
    <row r="87" spans="2:65" s="11" customFormat="1" ht="20.85" customHeight="1">
      <c r="B87" s="112"/>
      <c r="D87" s="113" t="s">
        <v>72</v>
      </c>
      <c r="E87" s="122" t="s">
        <v>81</v>
      </c>
      <c r="F87" s="122" t="s">
        <v>977</v>
      </c>
      <c r="I87" s="115"/>
      <c r="J87" s="123">
        <f>BK87</f>
        <v>0</v>
      </c>
      <c r="L87" s="112"/>
      <c r="M87" s="117"/>
      <c r="P87" s="118">
        <f>SUM(P88:P89)</f>
        <v>0</v>
      </c>
      <c r="R87" s="118">
        <f>SUM(R88:R89)</f>
        <v>5.3999999999999999E-2</v>
      </c>
      <c r="T87" s="119">
        <f>SUM(T88:T89)</f>
        <v>0</v>
      </c>
      <c r="AR87" s="113" t="s">
        <v>81</v>
      </c>
      <c r="AT87" s="120" t="s">
        <v>72</v>
      </c>
      <c r="AU87" s="120" t="s">
        <v>83</v>
      </c>
      <c r="AY87" s="113" t="s">
        <v>123</v>
      </c>
      <c r="BK87" s="121">
        <f>SUM(BK88:BK89)</f>
        <v>0</v>
      </c>
    </row>
    <row r="88" spans="2:65" s="1" customFormat="1" ht="24.2" customHeight="1">
      <c r="B88" s="29"/>
      <c r="C88" s="124" t="s">
        <v>83</v>
      </c>
      <c r="D88" s="124" t="s">
        <v>126</v>
      </c>
      <c r="E88" s="125" t="s">
        <v>978</v>
      </c>
      <c r="F88" s="126" t="s">
        <v>979</v>
      </c>
      <c r="G88" s="127" t="s">
        <v>245</v>
      </c>
      <c r="H88" s="128">
        <v>15</v>
      </c>
      <c r="I88" s="129"/>
      <c r="J88" s="130">
        <f>ROUND(I88*H88,2)</f>
        <v>0</v>
      </c>
      <c r="K88" s="126" t="s">
        <v>973</v>
      </c>
      <c r="L88" s="29"/>
      <c r="M88" s="131" t="s">
        <v>19</v>
      </c>
      <c r="N88" s="132" t="s">
        <v>44</v>
      </c>
      <c r="P88" s="133">
        <f>O88*H88</f>
        <v>0</v>
      </c>
      <c r="Q88" s="133">
        <v>3.5999999999999999E-3</v>
      </c>
      <c r="R88" s="133">
        <f>Q88*H88</f>
        <v>5.3999999999999999E-2</v>
      </c>
      <c r="S88" s="133">
        <v>0</v>
      </c>
      <c r="T88" s="134">
        <f>S88*H88</f>
        <v>0</v>
      </c>
      <c r="AR88" s="135" t="s">
        <v>145</v>
      </c>
      <c r="AT88" s="135" t="s">
        <v>126</v>
      </c>
      <c r="AU88" s="135" t="s">
        <v>139</v>
      </c>
      <c r="AY88" s="14" t="s">
        <v>123</v>
      </c>
      <c r="BE88" s="136">
        <f>IF(N88="základní",J88,0)</f>
        <v>0</v>
      </c>
      <c r="BF88" s="136">
        <f>IF(N88="snížená",J88,0)</f>
        <v>0</v>
      </c>
      <c r="BG88" s="136">
        <f>IF(N88="zákl. přenesená",J88,0)</f>
        <v>0</v>
      </c>
      <c r="BH88" s="136">
        <f>IF(N88="sníž. přenesená",J88,0)</f>
        <v>0</v>
      </c>
      <c r="BI88" s="136">
        <f>IF(N88="nulová",J88,0)</f>
        <v>0</v>
      </c>
      <c r="BJ88" s="14" t="s">
        <v>81</v>
      </c>
      <c r="BK88" s="136">
        <f>ROUND(I88*H88,2)</f>
        <v>0</v>
      </c>
      <c r="BL88" s="14" t="s">
        <v>145</v>
      </c>
      <c r="BM88" s="135" t="s">
        <v>980</v>
      </c>
    </row>
    <row r="89" spans="2:65" s="1" customFormat="1" ht="11.25">
      <c r="B89" s="29"/>
      <c r="D89" s="156" t="s">
        <v>975</v>
      </c>
      <c r="F89" s="157" t="s">
        <v>981</v>
      </c>
      <c r="I89" s="139"/>
      <c r="L89" s="29"/>
      <c r="M89" s="158"/>
      <c r="N89" s="153"/>
      <c r="O89" s="153"/>
      <c r="P89" s="153"/>
      <c r="Q89" s="153"/>
      <c r="R89" s="153"/>
      <c r="S89" s="153"/>
      <c r="T89" s="159"/>
      <c r="AT89" s="14" t="s">
        <v>975</v>
      </c>
      <c r="AU89" s="14" t="s">
        <v>139</v>
      </c>
    </row>
    <row r="90" spans="2:65" s="1" customFormat="1" ht="6.95" customHeight="1"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29"/>
    </row>
  </sheetData>
  <sheetProtection algorithmName="SHA-512" hashValue="IBLSQqDGoVXAC8TqtNeKJox3gCy4bkYnQLf8tDMfHO6wUKDrHk/mEQyr5GY4scl2S0PCS7ubqVRC+ydv38Rv5g==" saltValue="V8V11+Q9GwFKZF0Wb39mD7S4NdDtoIgzRT9A+DlKEjtFQZ2VnLQSXGOWdN+vLUFI5NrtkPDZaJ6RVA9+85SF1w==" spinCount="100000" sheet="1" objects="1" scenarios="1" formatColumns="0" formatRows="0" autoFilter="0"/>
  <autoFilter ref="C81:K89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200-000000000000}"/>
    <hyperlink ref="F89" r:id="rId2" xr:uid="{00000000-0004-0000-0200-000001000000}"/>
  </hyperlinks>
  <pageMargins left="0.39370078740157483" right="0.39370078740157483" top="0.39370078740157483" bottom="0.39370078740157483" header="0" footer="0"/>
  <pageSetup paperSize="9" scale="58" fitToHeight="100" orientation="portrait" r:id="rId3"/>
  <headerFooter>
    <oddFooter>&amp;CStrana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4"/>
  <sheetViews>
    <sheetView showGridLines="0" zoomScaleNormal="10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89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93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83" t="str">
        <f>'Rekapitulace stavby'!K6</f>
        <v>Oprava TV v úseku Dřísy (mimo)-Všetaty (mimo)</v>
      </c>
      <c r="F7" s="284"/>
      <c r="G7" s="284"/>
      <c r="H7" s="284"/>
      <c r="L7" s="17"/>
    </row>
    <row r="8" spans="2:46" s="1" customFormat="1" ht="12" customHeight="1">
      <c r="B8" s="29"/>
      <c r="D8" s="24" t="s">
        <v>94</v>
      </c>
      <c r="L8" s="29"/>
    </row>
    <row r="9" spans="2:46" s="1" customFormat="1" ht="16.5" customHeight="1">
      <c r="B9" s="29"/>
      <c r="E9" s="246" t="s">
        <v>982</v>
      </c>
      <c r="F9" s="285"/>
      <c r="G9" s="285"/>
      <c r="H9" s="285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20. 11. 2025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28</v>
      </c>
      <c r="I15" s="24" t="s">
        <v>29</v>
      </c>
      <c r="J15" s="22" t="s">
        <v>30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31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86" t="str">
        <f>'Rekapitulace stavby'!E14</f>
        <v>Vyplň údaj</v>
      </c>
      <c r="F18" s="267"/>
      <c r="G18" s="267"/>
      <c r="H18" s="267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33</v>
      </c>
      <c r="I20" s="24" t="s">
        <v>26</v>
      </c>
      <c r="J20" s="22" t="s">
        <v>27</v>
      </c>
      <c r="L20" s="29"/>
    </row>
    <row r="21" spans="2:12" s="1" customFormat="1" ht="18" customHeight="1">
      <c r="B21" s="29"/>
      <c r="E21" s="22" t="s">
        <v>34</v>
      </c>
      <c r="I21" s="24" t="s">
        <v>29</v>
      </c>
      <c r="J21" s="22" t="s">
        <v>30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27</v>
      </c>
      <c r="L23" s="29"/>
    </row>
    <row r="24" spans="2:12" s="1" customFormat="1" ht="18" customHeight="1">
      <c r="B24" s="29"/>
      <c r="E24" s="22" t="s">
        <v>34</v>
      </c>
      <c r="I24" s="24" t="s">
        <v>29</v>
      </c>
      <c r="J24" s="22" t="s">
        <v>30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272" t="s">
        <v>38</v>
      </c>
      <c r="F27" s="272"/>
      <c r="G27" s="272"/>
      <c r="H27" s="272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ROUND(J83,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ROUND((SUM(BE83:BE113)),  2)</f>
        <v>0</v>
      </c>
      <c r="I33" s="86">
        <v>0.21</v>
      </c>
      <c r="J33" s="85">
        <f>ROUND(((SUM(BE83:BE113))*I33),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ROUND((SUM(BF83:BF113)),  2)</f>
        <v>0</v>
      </c>
      <c r="I34" s="86">
        <v>0.12</v>
      </c>
      <c r="J34" s="85">
        <f>ROUND(((SUM(BF83:BF113))*I34),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ROUND((SUM(BG83:BG113)),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ROUND((SUM(BH83:BH113)),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ROUND((SUM(BI83:BI113)),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96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16.5" customHeight="1">
      <c r="B48" s="29"/>
      <c r="E48" s="283" t="str">
        <f>E7</f>
        <v>Oprava TV v úseku Dřísy (mimo)-Všetaty (mimo)</v>
      </c>
      <c r="F48" s="284"/>
      <c r="G48" s="284"/>
      <c r="H48" s="284"/>
      <c r="L48" s="29"/>
    </row>
    <row r="49" spans="2:47" s="1" customFormat="1" ht="12" customHeight="1">
      <c r="B49" s="29"/>
      <c r="C49" s="24" t="s">
        <v>94</v>
      </c>
      <c r="L49" s="29"/>
    </row>
    <row r="50" spans="2:47" s="1" customFormat="1" ht="16.5" customHeight="1">
      <c r="B50" s="29"/>
      <c r="E50" s="246" t="str">
        <f>E9</f>
        <v>SO 01-87-01 - Ukolejnění ocelových konstrukcí v úseku Dřísy (mimo)-Všetaty (mimo) - UOŽI</v>
      </c>
      <c r="F50" s="285"/>
      <c r="G50" s="285"/>
      <c r="H50" s="285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 t="str">
        <f>IF(J12="","",J12)</f>
        <v>20. 11. 2025</v>
      </c>
      <c r="L52" s="29"/>
    </row>
    <row r="53" spans="2:47" s="1" customFormat="1" ht="6.95" customHeight="1">
      <c r="B53" s="29"/>
      <c r="L53" s="29"/>
    </row>
    <row r="54" spans="2:47" s="1" customFormat="1" ht="40.15" customHeight="1">
      <c r="B54" s="29"/>
      <c r="C54" s="24" t="s">
        <v>25</v>
      </c>
      <c r="F54" s="22" t="str">
        <f>E15</f>
        <v>Správa železnic, s.o. přednosta SEE</v>
      </c>
      <c r="I54" s="24" t="s">
        <v>33</v>
      </c>
      <c r="J54" s="27" t="str">
        <f>E21</f>
        <v>Správa železnic, s.o. Zástupce přednosty SEE</v>
      </c>
      <c r="L54" s="29"/>
    </row>
    <row r="55" spans="2:47" s="1" customFormat="1" ht="40.15" customHeight="1">
      <c r="B55" s="29"/>
      <c r="C55" s="24" t="s">
        <v>31</v>
      </c>
      <c r="F55" s="22" t="str">
        <f>IF(E18="","",E18)</f>
        <v>Vyplň údaj</v>
      </c>
      <c r="I55" s="24" t="s">
        <v>36</v>
      </c>
      <c r="J55" s="27" t="str">
        <f>E24</f>
        <v>Správa železnic, s.o. Zástupce přednosty SEE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97</v>
      </c>
      <c r="D57" s="87"/>
      <c r="E57" s="87"/>
      <c r="F57" s="87"/>
      <c r="G57" s="87"/>
      <c r="H57" s="87"/>
      <c r="I57" s="87"/>
      <c r="J57" s="94" t="s">
        <v>98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71</v>
      </c>
      <c r="J59" s="60">
        <f>J83</f>
        <v>0</v>
      </c>
      <c r="L59" s="29"/>
      <c r="AU59" s="14" t="s">
        <v>99</v>
      </c>
    </row>
    <row r="60" spans="2:47" s="8" customFormat="1" ht="24.95" customHeight="1">
      <c r="B60" s="96"/>
      <c r="D60" s="97" t="s">
        <v>983</v>
      </c>
      <c r="E60" s="98"/>
      <c r="F60" s="98"/>
      <c r="G60" s="98"/>
      <c r="H60" s="98"/>
      <c r="I60" s="98"/>
      <c r="J60" s="99">
        <f>J84</f>
        <v>0</v>
      </c>
      <c r="L60" s="96"/>
    </row>
    <row r="61" spans="2:47" s="9" customFormat="1" ht="19.899999999999999" customHeight="1">
      <c r="B61" s="100"/>
      <c r="D61" s="101" t="s">
        <v>103</v>
      </c>
      <c r="E61" s="102"/>
      <c r="F61" s="102"/>
      <c r="G61" s="102"/>
      <c r="H61" s="102"/>
      <c r="I61" s="102"/>
      <c r="J61" s="103">
        <f>J85</f>
        <v>0</v>
      </c>
      <c r="L61" s="100"/>
    </row>
    <row r="62" spans="2:47" s="9" customFormat="1" ht="19.899999999999999" customHeight="1">
      <c r="B62" s="100"/>
      <c r="D62" s="101" t="s">
        <v>984</v>
      </c>
      <c r="E62" s="102"/>
      <c r="F62" s="102"/>
      <c r="G62" s="102"/>
      <c r="H62" s="102"/>
      <c r="I62" s="102"/>
      <c r="J62" s="103">
        <f>J102</f>
        <v>0</v>
      </c>
      <c r="L62" s="100"/>
    </row>
    <row r="63" spans="2:47" s="9" customFormat="1" ht="19.899999999999999" customHeight="1">
      <c r="B63" s="100"/>
      <c r="D63" s="101" t="s">
        <v>106</v>
      </c>
      <c r="E63" s="102"/>
      <c r="F63" s="102"/>
      <c r="G63" s="102"/>
      <c r="H63" s="102"/>
      <c r="I63" s="102"/>
      <c r="J63" s="103">
        <f>J105</f>
        <v>0</v>
      </c>
      <c r="L63" s="100"/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109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16.5" customHeight="1">
      <c r="B73" s="29"/>
      <c r="E73" s="283" t="str">
        <f>E7</f>
        <v>Oprava TV v úseku Dřísy (mimo)-Všetaty (mimo)</v>
      </c>
      <c r="F73" s="284"/>
      <c r="G73" s="284"/>
      <c r="H73" s="284"/>
      <c r="L73" s="29"/>
    </row>
    <row r="74" spans="2:12" s="1" customFormat="1" ht="12" customHeight="1">
      <c r="B74" s="29"/>
      <c r="C74" s="24" t="s">
        <v>94</v>
      </c>
      <c r="L74" s="29"/>
    </row>
    <row r="75" spans="2:12" s="1" customFormat="1" ht="16.5" customHeight="1">
      <c r="B75" s="29"/>
      <c r="E75" s="246" t="str">
        <f>E9</f>
        <v>SO 01-87-01 - Ukolejnění ocelových konstrukcí v úseku Dřísy (mimo)-Všetaty (mimo) - UOŽI</v>
      </c>
      <c r="F75" s="285"/>
      <c r="G75" s="285"/>
      <c r="H75" s="285"/>
      <c r="L75" s="29"/>
    </row>
    <row r="76" spans="2:12" s="1" customFormat="1" ht="6.95" customHeight="1">
      <c r="B76" s="29"/>
      <c r="L76" s="29"/>
    </row>
    <row r="77" spans="2:12" s="1" customFormat="1" ht="12" customHeight="1">
      <c r="B77" s="29"/>
      <c r="C77" s="24" t="s">
        <v>21</v>
      </c>
      <c r="F77" s="22" t="str">
        <f>F12</f>
        <v xml:space="preserve"> </v>
      </c>
      <c r="I77" s="24" t="s">
        <v>23</v>
      </c>
      <c r="J77" s="46" t="str">
        <f>IF(J12="","",J12)</f>
        <v>20. 11. 2025</v>
      </c>
      <c r="L77" s="29"/>
    </row>
    <row r="78" spans="2:12" s="1" customFormat="1" ht="6.95" customHeight="1">
      <c r="B78" s="29"/>
      <c r="L78" s="29"/>
    </row>
    <row r="79" spans="2:12" s="1" customFormat="1" ht="40.15" customHeight="1">
      <c r="B79" s="29"/>
      <c r="C79" s="24" t="s">
        <v>25</v>
      </c>
      <c r="F79" s="22" t="str">
        <f>E15</f>
        <v>Správa železnic, s.o. přednosta SEE</v>
      </c>
      <c r="I79" s="24" t="s">
        <v>33</v>
      </c>
      <c r="J79" s="27" t="str">
        <f>E21</f>
        <v>Správa železnic, s.o. Zástupce přednosty SEE</v>
      </c>
      <c r="L79" s="29"/>
    </row>
    <row r="80" spans="2:12" s="1" customFormat="1" ht="40.15" customHeight="1">
      <c r="B80" s="29"/>
      <c r="C80" s="24" t="s">
        <v>31</v>
      </c>
      <c r="F80" s="22" t="str">
        <f>IF(E18="","",E18)</f>
        <v>Vyplň údaj</v>
      </c>
      <c r="I80" s="24" t="s">
        <v>36</v>
      </c>
      <c r="J80" s="27" t="str">
        <f>E24</f>
        <v>Správa železnic, s.o. Zástupce přednosty SEE</v>
      </c>
      <c r="L80" s="29"/>
    </row>
    <row r="81" spans="2:65" s="1" customFormat="1" ht="10.35" customHeight="1">
      <c r="B81" s="29"/>
      <c r="L81" s="29"/>
    </row>
    <row r="82" spans="2:65" s="10" customFormat="1" ht="29.25" customHeight="1">
      <c r="B82" s="104"/>
      <c r="C82" s="105" t="s">
        <v>110</v>
      </c>
      <c r="D82" s="106" t="s">
        <v>58</v>
      </c>
      <c r="E82" s="106" t="s">
        <v>54</v>
      </c>
      <c r="F82" s="106" t="s">
        <v>55</v>
      </c>
      <c r="G82" s="106" t="s">
        <v>111</v>
      </c>
      <c r="H82" s="106" t="s">
        <v>112</v>
      </c>
      <c r="I82" s="106" t="s">
        <v>113</v>
      </c>
      <c r="J82" s="106" t="s">
        <v>98</v>
      </c>
      <c r="K82" s="107" t="s">
        <v>114</v>
      </c>
      <c r="L82" s="104"/>
      <c r="M82" s="53" t="s">
        <v>19</v>
      </c>
      <c r="N82" s="54" t="s">
        <v>43</v>
      </c>
      <c r="O82" s="54" t="s">
        <v>115</v>
      </c>
      <c r="P82" s="54" t="s">
        <v>116</v>
      </c>
      <c r="Q82" s="54" t="s">
        <v>117</v>
      </c>
      <c r="R82" s="54" t="s">
        <v>118</v>
      </c>
      <c r="S82" s="54" t="s">
        <v>119</v>
      </c>
      <c r="T82" s="55" t="s">
        <v>120</v>
      </c>
    </row>
    <row r="83" spans="2:65" s="1" customFormat="1" ht="22.9" customHeight="1">
      <c r="B83" s="29"/>
      <c r="C83" s="58" t="s">
        <v>121</v>
      </c>
      <c r="J83" s="108">
        <f>BK83</f>
        <v>0</v>
      </c>
      <c r="L83" s="29"/>
      <c r="M83" s="56"/>
      <c r="N83" s="47"/>
      <c r="O83" s="47"/>
      <c r="P83" s="109">
        <f>P84</f>
        <v>0</v>
      </c>
      <c r="Q83" s="47"/>
      <c r="R83" s="109">
        <f>R84</f>
        <v>0</v>
      </c>
      <c r="S83" s="47"/>
      <c r="T83" s="110">
        <f>T84</f>
        <v>0</v>
      </c>
      <c r="AT83" s="14" t="s">
        <v>72</v>
      </c>
      <c r="AU83" s="14" t="s">
        <v>99</v>
      </c>
      <c r="BK83" s="111">
        <f>BK84</f>
        <v>0</v>
      </c>
    </row>
    <row r="84" spans="2:65" s="11" customFormat="1" ht="25.9" customHeight="1">
      <c r="B84" s="112"/>
      <c r="D84" s="113" t="s">
        <v>72</v>
      </c>
      <c r="E84" s="114" t="s">
        <v>122</v>
      </c>
      <c r="F84" s="114" t="s">
        <v>985</v>
      </c>
      <c r="I84" s="115"/>
      <c r="J84" s="116">
        <f>BK84</f>
        <v>0</v>
      </c>
      <c r="L84" s="112"/>
      <c r="M84" s="117"/>
      <c r="P84" s="118">
        <f>P85+P102+P105</f>
        <v>0</v>
      </c>
      <c r="R84" s="118">
        <f>R85+R102+R105</f>
        <v>0</v>
      </c>
      <c r="T84" s="119">
        <f>T85+T102+T105</f>
        <v>0</v>
      </c>
      <c r="AR84" s="113" t="s">
        <v>81</v>
      </c>
      <c r="AT84" s="120" t="s">
        <v>72</v>
      </c>
      <c r="AU84" s="120" t="s">
        <v>73</v>
      </c>
      <c r="AY84" s="113" t="s">
        <v>123</v>
      </c>
      <c r="BK84" s="121">
        <f>BK85+BK102+BK105</f>
        <v>0</v>
      </c>
    </row>
    <row r="85" spans="2:65" s="11" customFormat="1" ht="22.9" customHeight="1">
      <c r="B85" s="112"/>
      <c r="D85" s="113" t="s">
        <v>72</v>
      </c>
      <c r="E85" s="122" t="s">
        <v>273</v>
      </c>
      <c r="F85" s="122" t="s">
        <v>274</v>
      </c>
      <c r="I85" s="115"/>
      <c r="J85" s="123">
        <f>BK85</f>
        <v>0</v>
      </c>
      <c r="L85" s="112"/>
      <c r="M85" s="117"/>
      <c r="P85" s="118">
        <f>SUM(P86:P101)</f>
        <v>0</v>
      </c>
      <c r="R85" s="118">
        <f>SUM(R86:R101)</f>
        <v>0</v>
      </c>
      <c r="T85" s="119">
        <f>SUM(T86:T101)</f>
        <v>0</v>
      </c>
      <c r="AR85" s="113" t="s">
        <v>81</v>
      </c>
      <c r="AT85" s="120" t="s">
        <v>72</v>
      </c>
      <c r="AU85" s="120" t="s">
        <v>81</v>
      </c>
      <c r="AY85" s="113" t="s">
        <v>123</v>
      </c>
      <c r="BK85" s="121">
        <f>SUM(BK86:BK101)</f>
        <v>0</v>
      </c>
    </row>
    <row r="86" spans="2:65" s="1" customFormat="1" ht="33" customHeight="1">
      <c r="B86" s="29"/>
      <c r="C86" s="124" t="s">
        <v>81</v>
      </c>
      <c r="D86" s="124" t="s">
        <v>126</v>
      </c>
      <c r="E86" s="125" t="s">
        <v>986</v>
      </c>
      <c r="F86" s="126" t="s">
        <v>987</v>
      </c>
      <c r="G86" s="127" t="s">
        <v>129</v>
      </c>
      <c r="H86" s="128">
        <v>2</v>
      </c>
      <c r="I86" s="129"/>
      <c r="J86" s="130">
        <f>ROUND(I86*H86,2)</f>
        <v>0</v>
      </c>
      <c r="K86" s="126" t="s">
        <v>130</v>
      </c>
      <c r="L86" s="29"/>
      <c r="M86" s="131" t="s">
        <v>19</v>
      </c>
      <c r="N86" s="132" t="s">
        <v>44</v>
      </c>
      <c r="P86" s="133">
        <f>O86*H86</f>
        <v>0</v>
      </c>
      <c r="Q86" s="133">
        <v>0</v>
      </c>
      <c r="R86" s="133">
        <f>Q86*H86</f>
        <v>0</v>
      </c>
      <c r="S86" s="133">
        <v>0</v>
      </c>
      <c r="T86" s="134">
        <f>S86*H86</f>
        <v>0</v>
      </c>
      <c r="AR86" s="135" t="s">
        <v>131</v>
      </c>
      <c r="AT86" s="135" t="s">
        <v>126</v>
      </c>
      <c r="AU86" s="135" t="s">
        <v>83</v>
      </c>
      <c r="AY86" s="14" t="s">
        <v>123</v>
      </c>
      <c r="BE86" s="136">
        <f>IF(N86="základní",J86,0)</f>
        <v>0</v>
      </c>
      <c r="BF86" s="136">
        <f>IF(N86="snížená",J86,0)</f>
        <v>0</v>
      </c>
      <c r="BG86" s="136">
        <f>IF(N86="zákl. přenesená",J86,0)</f>
        <v>0</v>
      </c>
      <c r="BH86" s="136">
        <f>IF(N86="sníž. přenesená",J86,0)</f>
        <v>0</v>
      </c>
      <c r="BI86" s="136">
        <f>IF(N86="nulová",J86,0)</f>
        <v>0</v>
      </c>
      <c r="BJ86" s="14" t="s">
        <v>81</v>
      </c>
      <c r="BK86" s="136">
        <f>ROUND(I86*H86,2)</f>
        <v>0</v>
      </c>
      <c r="BL86" s="14" t="s">
        <v>131</v>
      </c>
      <c r="BM86" s="135" t="s">
        <v>988</v>
      </c>
    </row>
    <row r="87" spans="2:65" s="1" customFormat="1" ht="29.25">
      <c r="B87" s="29"/>
      <c r="D87" s="137" t="s">
        <v>133</v>
      </c>
      <c r="F87" s="138" t="s">
        <v>989</v>
      </c>
      <c r="I87" s="139"/>
      <c r="L87" s="29"/>
      <c r="M87" s="140"/>
      <c r="T87" s="50"/>
      <c r="AT87" s="14" t="s">
        <v>133</v>
      </c>
      <c r="AU87" s="14" t="s">
        <v>83</v>
      </c>
    </row>
    <row r="88" spans="2:65" s="1" customFormat="1" ht="16.5" customHeight="1">
      <c r="B88" s="29"/>
      <c r="C88" s="141" t="s">
        <v>83</v>
      </c>
      <c r="D88" s="141" t="s">
        <v>135</v>
      </c>
      <c r="E88" s="142" t="s">
        <v>990</v>
      </c>
      <c r="F88" s="143" t="s">
        <v>991</v>
      </c>
      <c r="G88" s="144" t="s">
        <v>129</v>
      </c>
      <c r="H88" s="145">
        <v>2</v>
      </c>
      <c r="I88" s="146"/>
      <c r="J88" s="147">
        <f t="shared" ref="J88:J98" si="0">ROUND(I88*H88,2)</f>
        <v>0</v>
      </c>
      <c r="K88" s="143" t="s">
        <v>130</v>
      </c>
      <c r="L88" s="148"/>
      <c r="M88" s="149" t="s">
        <v>19</v>
      </c>
      <c r="N88" s="150" t="s">
        <v>44</v>
      </c>
      <c r="P88" s="133">
        <f t="shared" ref="P88:P98" si="1">O88*H88</f>
        <v>0</v>
      </c>
      <c r="Q88" s="133">
        <v>0</v>
      </c>
      <c r="R88" s="133">
        <f t="shared" ref="R88:R98" si="2">Q88*H88</f>
        <v>0</v>
      </c>
      <c r="S88" s="133">
        <v>0</v>
      </c>
      <c r="T88" s="134">
        <f t="shared" ref="T88:T98" si="3">S88*H88</f>
        <v>0</v>
      </c>
      <c r="AR88" s="135" t="s">
        <v>131</v>
      </c>
      <c r="AT88" s="135" t="s">
        <v>135</v>
      </c>
      <c r="AU88" s="135" t="s">
        <v>83</v>
      </c>
      <c r="AY88" s="14" t="s">
        <v>123</v>
      </c>
      <c r="BE88" s="136">
        <f t="shared" ref="BE88:BE98" si="4">IF(N88="základní",J88,0)</f>
        <v>0</v>
      </c>
      <c r="BF88" s="136">
        <f t="shared" ref="BF88:BF98" si="5">IF(N88="snížená",J88,0)</f>
        <v>0</v>
      </c>
      <c r="BG88" s="136">
        <f t="shared" ref="BG88:BG98" si="6">IF(N88="zákl. přenesená",J88,0)</f>
        <v>0</v>
      </c>
      <c r="BH88" s="136">
        <f t="shared" ref="BH88:BH98" si="7">IF(N88="sníž. přenesená",J88,0)</f>
        <v>0</v>
      </c>
      <c r="BI88" s="136">
        <f t="shared" ref="BI88:BI98" si="8">IF(N88="nulová",J88,0)</f>
        <v>0</v>
      </c>
      <c r="BJ88" s="14" t="s">
        <v>81</v>
      </c>
      <c r="BK88" s="136">
        <f t="shared" ref="BK88:BK98" si="9">ROUND(I88*H88,2)</f>
        <v>0</v>
      </c>
      <c r="BL88" s="14" t="s">
        <v>131</v>
      </c>
      <c r="BM88" s="135" t="s">
        <v>992</v>
      </c>
    </row>
    <row r="89" spans="2:65" s="1" customFormat="1" ht="16.5" customHeight="1">
      <c r="B89" s="29"/>
      <c r="C89" s="124" t="s">
        <v>139</v>
      </c>
      <c r="D89" s="124" t="s">
        <v>126</v>
      </c>
      <c r="E89" s="125" t="s">
        <v>993</v>
      </c>
      <c r="F89" s="126" t="s">
        <v>994</v>
      </c>
      <c r="G89" s="127" t="s">
        <v>129</v>
      </c>
      <c r="H89" s="128">
        <v>217</v>
      </c>
      <c r="I89" s="129"/>
      <c r="J89" s="130">
        <f t="shared" si="0"/>
        <v>0</v>
      </c>
      <c r="K89" s="126" t="s">
        <v>130</v>
      </c>
      <c r="L89" s="29"/>
      <c r="M89" s="131" t="s">
        <v>19</v>
      </c>
      <c r="N89" s="132" t="s">
        <v>44</v>
      </c>
      <c r="P89" s="133">
        <f t="shared" si="1"/>
        <v>0</v>
      </c>
      <c r="Q89" s="133">
        <v>0</v>
      </c>
      <c r="R89" s="133">
        <f t="shared" si="2"/>
        <v>0</v>
      </c>
      <c r="S89" s="133">
        <v>0</v>
      </c>
      <c r="T89" s="134">
        <f t="shared" si="3"/>
        <v>0</v>
      </c>
      <c r="AR89" s="135" t="s">
        <v>131</v>
      </c>
      <c r="AT89" s="135" t="s">
        <v>126</v>
      </c>
      <c r="AU89" s="135" t="s">
        <v>83</v>
      </c>
      <c r="AY89" s="14" t="s">
        <v>123</v>
      </c>
      <c r="BE89" s="136">
        <f t="shared" si="4"/>
        <v>0</v>
      </c>
      <c r="BF89" s="136">
        <f t="shared" si="5"/>
        <v>0</v>
      </c>
      <c r="BG89" s="136">
        <f t="shared" si="6"/>
        <v>0</v>
      </c>
      <c r="BH89" s="136">
        <f t="shared" si="7"/>
        <v>0</v>
      </c>
      <c r="BI89" s="136">
        <f t="shared" si="8"/>
        <v>0</v>
      </c>
      <c r="BJ89" s="14" t="s">
        <v>81</v>
      </c>
      <c r="BK89" s="136">
        <f t="shared" si="9"/>
        <v>0</v>
      </c>
      <c r="BL89" s="14" t="s">
        <v>131</v>
      </c>
      <c r="BM89" s="135" t="s">
        <v>995</v>
      </c>
    </row>
    <row r="90" spans="2:65" s="1" customFormat="1" ht="16.5" customHeight="1">
      <c r="B90" s="29"/>
      <c r="C90" s="141" t="s">
        <v>145</v>
      </c>
      <c r="D90" s="141" t="s">
        <v>135</v>
      </c>
      <c r="E90" s="142" t="s">
        <v>996</v>
      </c>
      <c r="F90" s="143" t="s">
        <v>997</v>
      </c>
      <c r="G90" s="144" t="s">
        <v>129</v>
      </c>
      <c r="H90" s="145">
        <v>217</v>
      </c>
      <c r="I90" s="146"/>
      <c r="J90" s="147">
        <f t="shared" si="0"/>
        <v>0</v>
      </c>
      <c r="K90" s="143" t="s">
        <v>130</v>
      </c>
      <c r="L90" s="148"/>
      <c r="M90" s="149" t="s">
        <v>19</v>
      </c>
      <c r="N90" s="150" t="s">
        <v>44</v>
      </c>
      <c r="P90" s="133">
        <f t="shared" si="1"/>
        <v>0</v>
      </c>
      <c r="Q90" s="133">
        <v>0</v>
      </c>
      <c r="R90" s="133">
        <f t="shared" si="2"/>
        <v>0</v>
      </c>
      <c r="S90" s="133">
        <v>0</v>
      </c>
      <c r="T90" s="134">
        <f t="shared" si="3"/>
        <v>0</v>
      </c>
      <c r="AR90" s="135" t="s">
        <v>131</v>
      </c>
      <c r="AT90" s="135" t="s">
        <v>135</v>
      </c>
      <c r="AU90" s="135" t="s">
        <v>83</v>
      </c>
      <c r="AY90" s="14" t="s">
        <v>123</v>
      </c>
      <c r="BE90" s="136">
        <f t="shared" si="4"/>
        <v>0</v>
      </c>
      <c r="BF90" s="136">
        <f t="shared" si="5"/>
        <v>0</v>
      </c>
      <c r="BG90" s="136">
        <f t="shared" si="6"/>
        <v>0</v>
      </c>
      <c r="BH90" s="136">
        <f t="shared" si="7"/>
        <v>0</v>
      </c>
      <c r="BI90" s="136">
        <f t="shared" si="8"/>
        <v>0</v>
      </c>
      <c r="BJ90" s="14" t="s">
        <v>81</v>
      </c>
      <c r="BK90" s="136">
        <f t="shared" si="9"/>
        <v>0</v>
      </c>
      <c r="BL90" s="14" t="s">
        <v>131</v>
      </c>
      <c r="BM90" s="135" t="s">
        <v>998</v>
      </c>
    </row>
    <row r="91" spans="2:65" s="1" customFormat="1" ht="16.5" customHeight="1">
      <c r="B91" s="29"/>
      <c r="C91" s="124" t="s">
        <v>149</v>
      </c>
      <c r="D91" s="124" t="s">
        <v>126</v>
      </c>
      <c r="E91" s="125" t="s">
        <v>999</v>
      </c>
      <c r="F91" s="126" t="s">
        <v>1000</v>
      </c>
      <c r="G91" s="127" t="s">
        <v>129</v>
      </c>
      <c r="H91" s="128">
        <v>5</v>
      </c>
      <c r="I91" s="129"/>
      <c r="J91" s="130">
        <f t="shared" si="0"/>
        <v>0</v>
      </c>
      <c r="K91" s="126" t="s">
        <v>130</v>
      </c>
      <c r="L91" s="29"/>
      <c r="M91" s="131" t="s">
        <v>19</v>
      </c>
      <c r="N91" s="132" t="s">
        <v>44</v>
      </c>
      <c r="P91" s="133">
        <f t="shared" si="1"/>
        <v>0</v>
      </c>
      <c r="Q91" s="133">
        <v>0</v>
      </c>
      <c r="R91" s="133">
        <f t="shared" si="2"/>
        <v>0</v>
      </c>
      <c r="S91" s="133">
        <v>0</v>
      </c>
      <c r="T91" s="134">
        <f t="shared" si="3"/>
        <v>0</v>
      </c>
      <c r="AR91" s="135" t="s">
        <v>131</v>
      </c>
      <c r="AT91" s="135" t="s">
        <v>126</v>
      </c>
      <c r="AU91" s="135" t="s">
        <v>83</v>
      </c>
      <c r="AY91" s="14" t="s">
        <v>123</v>
      </c>
      <c r="BE91" s="136">
        <f t="shared" si="4"/>
        <v>0</v>
      </c>
      <c r="BF91" s="136">
        <f t="shared" si="5"/>
        <v>0</v>
      </c>
      <c r="BG91" s="136">
        <f t="shared" si="6"/>
        <v>0</v>
      </c>
      <c r="BH91" s="136">
        <f t="shared" si="7"/>
        <v>0</v>
      </c>
      <c r="BI91" s="136">
        <f t="shared" si="8"/>
        <v>0</v>
      </c>
      <c r="BJ91" s="14" t="s">
        <v>81</v>
      </c>
      <c r="BK91" s="136">
        <f t="shared" si="9"/>
        <v>0</v>
      </c>
      <c r="BL91" s="14" t="s">
        <v>131</v>
      </c>
      <c r="BM91" s="135" t="s">
        <v>1001</v>
      </c>
    </row>
    <row r="92" spans="2:65" s="1" customFormat="1" ht="16.5" customHeight="1">
      <c r="B92" s="29"/>
      <c r="C92" s="141" t="s">
        <v>153</v>
      </c>
      <c r="D92" s="141" t="s">
        <v>135</v>
      </c>
      <c r="E92" s="142" t="s">
        <v>1002</v>
      </c>
      <c r="F92" s="143" t="s">
        <v>1003</v>
      </c>
      <c r="G92" s="144" t="s">
        <v>129</v>
      </c>
      <c r="H92" s="145">
        <v>5</v>
      </c>
      <c r="I92" s="146"/>
      <c r="J92" s="147">
        <f t="shared" si="0"/>
        <v>0</v>
      </c>
      <c r="K92" s="143" t="s">
        <v>130</v>
      </c>
      <c r="L92" s="148"/>
      <c r="M92" s="149" t="s">
        <v>19</v>
      </c>
      <c r="N92" s="150" t="s">
        <v>44</v>
      </c>
      <c r="P92" s="133">
        <f t="shared" si="1"/>
        <v>0</v>
      </c>
      <c r="Q92" s="133">
        <v>0</v>
      </c>
      <c r="R92" s="133">
        <f t="shared" si="2"/>
        <v>0</v>
      </c>
      <c r="S92" s="133">
        <v>0</v>
      </c>
      <c r="T92" s="134">
        <f t="shared" si="3"/>
        <v>0</v>
      </c>
      <c r="AR92" s="135" t="s">
        <v>131</v>
      </c>
      <c r="AT92" s="135" t="s">
        <v>135</v>
      </c>
      <c r="AU92" s="135" t="s">
        <v>83</v>
      </c>
      <c r="AY92" s="14" t="s">
        <v>123</v>
      </c>
      <c r="BE92" s="136">
        <f t="shared" si="4"/>
        <v>0</v>
      </c>
      <c r="BF92" s="136">
        <f t="shared" si="5"/>
        <v>0</v>
      </c>
      <c r="BG92" s="136">
        <f t="shared" si="6"/>
        <v>0</v>
      </c>
      <c r="BH92" s="136">
        <f t="shared" si="7"/>
        <v>0</v>
      </c>
      <c r="BI92" s="136">
        <f t="shared" si="8"/>
        <v>0</v>
      </c>
      <c r="BJ92" s="14" t="s">
        <v>81</v>
      </c>
      <c r="BK92" s="136">
        <f t="shared" si="9"/>
        <v>0</v>
      </c>
      <c r="BL92" s="14" t="s">
        <v>131</v>
      </c>
      <c r="BM92" s="135" t="s">
        <v>1004</v>
      </c>
    </row>
    <row r="93" spans="2:65" s="1" customFormat="1" ht="16.5" customHeight="1">
      <c r="B93" s="29"/>
      <c r="C93" s="124" t="s">
        <v>157</v>
      </c>
      <c r="D93" s="124" t="s">
        <v>126</v>
      </c>
      <c r="E93" s="125" t="s">
        <v>1005</v>
      </c>
      <c r="F93" s="126" t="s">
        <v>1006</v>
      </c>
      <c r="G93" s="127" t="s">
        <v>129</v>
      </c>
      <c r="H93" s="128">
        <v>1</v>
      </c>
      <c r="I93" s="129"/>
      <c r="J93" s="130">
        <f t="shared" si="0"/>
        <v>0</v>
      </c>
      <c r="K93" s="126" t="s">
        <v>130</v>
      </c>
      <c r="L93" s="29"/>
      <c r="M93" s="131" t="s">
        <v>19</v>
      </c>
      <c r="N93" s="132" t="s">
        <v>44</v>
      </c>
      <c r="P93" s="133">
        <f t="shared" si="1"/>
        <v>0</v>
      </c>
      <c r="Q93" s="133">
        <v>0</v>
      </c>
      <c r="R93" s="133">
        <f t="shared" si="2"/>
        <v>0</v>
      </c>
      <c r="S93" s="133">
        <v>0</v>
      </c>
      <c r="T93" s="134">
        <f t="shared" si="3"/>
        <v>0</v>
      </c>
      <c r="AR93" s="135" t="s">
        <v>131</v>
      </c>
      <c r="AT93" s="135" t="s">
        <v>126</v>
      </c>
      <c r="AU93" s="135" t="s">
        <v>83</v>
      </c>
      <c r="AY93" s="14" t="s">
        <v>123</v>
      </c>
      <c r="BE93" s="136">
        <f t="shared" si="4"/>
        <v>0</v>
      </c>
      <c r="BF93" s="136">
        <f t="shared" si="5"/>
        <v>0</v>
      </c>
      <c r="BG93" s="136">
        <f t="shared" si="6"/>
        <v>0</v>
      </c>
      <c r="BH93" s="136">
        <f t="shared" si="7"/>
        <v>0</v>
      </c>
      <c r="BI93" s="136">
        <f t="shared" si="8"/>
        <v>0</v>
      </c>
      <c r="BJ93" s="14" t="s">
        <v>81</v>
      </c>
      <c r="BK93" s="136">
        <f t="shared" si="9"/>
        <v>0</v>
      </c>
      <c r="BL93" s="14" t="s">
        <v>131</v>
      </c>
      <c r="BM93" s="135" t="s">
        <v>1007</v>
      </c>
    </row>
    <row r="94" spans="2:65" s="1" customFormat="1" ht="16.5" customHeight="1">
      <c r="B94" s="29"/>
      <c r="C94" s="141" t="s">
        <v>161</v>
      </c>
      <c r="D94" s="141" t="s">
        <v>135</v>
      </c>
      <c r="E94" s="142" t="s">
        <v>1008</v>
      </c>
      <c r="F94" s="143" t="s">
        <v>1009</v>
      </c>
      <c r="G94" s="144" t="s">
        <v>129</v>
      </c>
      <c r="H94" s="145">
        <v>1</v>
      </c>
      <c r="I94" s="146"/>
      <c r="J94" s="147">
        <f t="shared" si="0"/>
        <v>0</v>
      </c>
      <c r="K94" s="143" t="s">
        <v>130</v>
      </c>
      <c r="L94" s="148"/>
      <c r="M94" s="149" t="s">
        <v>19</v>
      </c>
      <c r="N94" s="150" t="s">
        <v>44</v>
      </c>
      <c r="P94" s="133">
        <f t="shared" si="1"/>
        <v>0</v>
      </c>
      <c r="Q94" s="133">
        <v>0</v>
      </c>
      <c r="R94" s="133">
        <f t="shared" si="2"/>
        <v>0</v>
      </c>
      <c r="S94" s="133">
        <v>0</v>
      </c>
      <c r="T94" s="134">
        <f t="shared" si="3"/>
        <v>0</v>
      </c>
      <c r="AR94" s="135" t="s">
        <v>131</v>
      </c>
      <c r="AT94" s="135" t="s">
        <v>135</v>
      </c>
      <c r="AU94" s="135" t="s">
        <v>83</v>
      </c>
      <c r="AY94" s="14" t="s">
        <v>123</v>
      </c>
      <c r="BE94" s="136">
        <f t="shared" si="4"/>
        <v>0</v>
      </c>
      <c r="BF94" s="136">
        <f t="shared" si="5"/>
        <v>0</v>
      </c>
      <c r="BG94" s="136">
        <f t="shared" si="6"/>
        <v>0</v>
      </c>
      <c r="BH94" s="136">
        <f t="shared" si="7"/>
        <v>0</v>
      </c>
      <c r="BI94" s="136">
        <f t="shared" si="8"/>
        <v>0</v>
      </c>
      <c r="BJ94" s="14" t="s">
        <v>81</v>
      </c>
      <c r="BK94" s="136">
        <f t="shared" si="9"/>
        <v>0</v>
      </c>
      <c r="BL94" s="14" t="s">
        <v>131</v>
      </c>
      <c r="BM94" s="135" t="s">
        <v>1010</v>
      </c>
    </row>
    <row r="95" spans="2:65" s="1" customFormat="1" ht="16.5" customHeight="1">
      <c r="B95" s="29"/>
      <c r="C95" s="124" t="s">
        <v>165</v>
      </c>
      <c r="D95" s="124" t="s">
        <v>126</v>
      </c>
      <c r="E95" s="125" t="s">
        <v>1011</v>
      </c>
      <c r="F95" s="126" t="s">
        <v>1012</v>
      </c>
      <c r="G95" s="127" t="s">
        <v>129</v>
      </c>
      <c r="H95" s="128">
        <v>10</v>
      </c>
      <c r="I95" s="129"/>
      <c r="J95" s="130">
        <f t="shared" si="0"/>
        <v>0</v>
      </c>
      <c r="K95" s="126" t="s">
        <v>130</v>
      </c>
      <c r="L95" s="29"/>
      <c r="M95" s="131" t="s">
        <v>19</v>
      </c>
      <c r="N95" s="132" t="s">
        <v>44</v>
      </c>
      <c r="P95" s="133">
        <f t="shared" si="1"/>
        <v>0</v>
      </c>
      <c r="Q95" s="133">
        <v>0</v>
      </c>
      <c r="R95" s="133">
        <f t="shared" si="2"/>
        <v>0</v>
      </c>
      <c r="S95" s="133">
        <v>0</v>
      </c>
      <c r="T95" s="134">
        <f t="shared" si="3"/>
        <v>0</v>
      </c>
      <c r="AR95" s="135" t="s">
        <v>131</v>
      </c>
      <c r="AT95" s="135" t="s">
        <v>126</v>
      </c>
      <c r="AU95" s="135" t="s">
        <v>83</v>
      </c>
      <c r="AY95" s="14" t="s">
        <v>123</v>
      </c>
      <c r="BE95" s="136">
        <f t="shared" si="4"/>
        <v>0</v>
      </c>
      <c r="BF95" s="136">
        <f t="shared" si="5"/>
        <v>0</v>
      </c>
      <c r="BG95" s="136">
        <f t="shared" si="6"/>
        <v>0</v>
      </c>
      <c r="BH95" s="136">
        <f t="shared" si="7"/>
        <v>0</v>
      </c>
      <c r="BI95" s="136">
        <f t="shared" si="8"/>
        <v>0</v>
      </c>
      <c r="BJ95" s="14" t="s">
        <v>81</v>
      </c>
      <c r="BK95" s="136">
        <f t="shared" si="9"/>
        <v>0</v>
      </c>
      <c r="BL95" s="14" t="s">
        <v>131</v>
      </c>
      <c r="BM95" s="135" t="s">
        <v>1013</v>
      </c>
    </row>
    <row r="96" spans="2:65" s="1" customFormat="1" ht="16.5" customHeight="1">
      <c r="B96" s="29"/>
      <c r="C96" s="141" t="s">
        <v>168</v>
      </c>
      <c r="D96" s="141" t="s">
        <v>135</v>
      </c>
      <c r="E96" s="142" t="s">
        <v>1014</v>
      </c>
      <c r="F96" s="143" t="s">
        <v>1015</v>
      </c>
      <c r="G96" s="144" t="s">
        <v>129</v>
      </c>
      <c r="H96" s="145">
        <v>10</v>
      </c>
      <c r="I96" s="146"/>
      <c r="J96" s="147">
        <f t="shared" si="0"/>
        <v>0</v>
      </c>
      <c r="K96" s="143" t="s">
        <v>130</v>
      </c>
      <c r="L96" s="148"/>
      <c r="M96" s="149" t="s">
        <v>19</v>
      </c>
      <c r="N96" s="150" t="s">
        <v>44</v>
      </c>
      <c r="P96" s="133">
        <f t="shared" si="1"/>
        <v>0</v>
      </c>
      <c r="Q96" s="133">
        <v>0</v>
      </c>
      <c r="R96" s="133">
        <f t="shared" si="2"/>
        <v>0</v>
      </c>
      <c r="S96" s="133">
        <v>0</v>
      </c>
      <c r="T96" s="134">
        <f t="shared" si="3"/>
        <v>0</v>
      </c>
      <c r="AR96" s="135" t="s">
        <v>131</v>
      </c>
      <c r="AT96" s="135" t="s">
        <v>135</v>
      </c>
      <c r="AU96" s="135" t="s">
        <v>83</v>
      </c>
      <c r="AY96" s="14" t="s">
        <v>123</v>
      </c>
      <c r="BE96" s="136">
        <f t="shared" si="4"/>
        <v>0</v>
      </c>
      <c r="BF96" s="136">
        <f t="shared" si="5"/>
        <v>0</v>
      </c>
      <c r="BG96" s="136">
        <f t="shared" si="6"/>
        <v>0</v>
      </c>
      <c r="BH96" s="136">
        <f t="shared" si="7"/>
        <v>0</v>
      </c>
      <c r="BI96" s="136">
        <f t="shared" si="8"/>
        <v>0</v>
      </c>
      <c r="BJ96" s="14" t="s">
        <v>81</v>
      </c>
      <c r="BK96" s="136">
        <f t="shared" si="9"/>
        <v>0</v>
      </c>
      <c r="BL96" s="14" t="s">
        <v>131</v>
      </c>
      <c r="BM96" s="135" t="s">
        <v>1016</v>
      </c>
    </row>
    <row r="97" spans="2:65" s="1" customFormat="1" ht="21.75" customHeight="1">
      <c r="B97" s="29"/>
      <c r="C97" s="141" t="s">
        <v>173</v>
      </c>
      <c r="D97" s="141" t="s">
        <v>135</v>
      </c>
      <c r="E97" s="142" t="s">
        <v>1017</v>
      </c>
      <c r="F97" s="143" t="s">
        <v>1018</v>
      </c>
      <c r="G97" s="144" t="s">
        <v>245</v>
      </c>
      <c r="H97" s="145">
        <v>70</v>
      </c>
      <c r="I97" s="146"/>
      <c r="J97" s="147">
        <f t="shared" si="0"/>
        <v>0</v>
      </c>
      <c r="K97" s="143" t="s">
        <v>130</v>
      </c>
      <c r="L97" s="148"/>
      <c r="M97" s="149" t="s">
        <v>19</v>
      </c>
      <c r="N97" s="150" t="s">
        <v>44</v>
      </c>
      <c r="P97" s="133">
        <f t="shared" si="1"/>
        <v>0</v>
      </c>
      <c r="Q97" s="133">
        <v>0</v>
      </c>
      <c r="R97" s="133">
        <f t="shared" si="2"/>
        <v>0</v>
      </c>
      <c r="S97" s="133">
        <v>0</v>
      </c>
      <c r="T97" s="134">
        <f t="shared" si="3"/>
        <v>0</v>
      </c>
      <c r="AR97" s="135" t="s">
        <v>131</v>
      </c>
      <c r="AT97" s="135" t="s">
        <v>135</v>
      </c>
      <c r="AU97" s="135" t="s">
        <v>83</v>
      </c>
      <c r="AY97" s="14" t="s">
        <v>123</v>
      </c>
      <c r="BE97" s="136">
        <f t="shared" si="4"/>
        <v>0</v>
      </c>
      <c r="BF97" s="136">
        <f t="shared" si="5"/>
        <v>0</v>
      </c>
      <c r="BG97" s="136">
        <f t="shared" si="6"/>
        <v>0</v>
      </c>
      <c r="BH97" s="136">
        <f t="shared" si="7"/>
        <v>0</v>
      </c>
      <c r="BI97" s="136">
        <f t="shared" si="8"/>
        <v>0</v>
      </c>
      <c r="BJ97" s="14" t="s">
        <v>81</v>
      </c>
      <c r="BK97" s="136">
        <f t="shared" si="9"/>
        <v>0</v>
      </c>
      <c r="BL97" s="14" t="s">
        <v>131</v>
      </c>
      <c r="BM97" s="135" t="s">
        <v>1019</v>
      </c>
    </row>
    <row r="98" spans="2:65" s="1" customFormat="1" ht="21.75" customHeight="1">
      <c r="B98" s="29"/>
      <c r="C98" s="124" t="s">
        <v>8</v>
      </c>
      <c r="D98" s="124" t="s">
        <v>126</v>
      </c>
      <c r="E98" s="125" t="s">
        <v>1020</v>
      </c>
      <c r="F98" s="126" t="s">
        <v>1021</v>
      </c>
      <c r="G98" s="127" t="s">
        <v>129</v>
      </c>
      <c r="H98" s="128">
        <v>20</v>
      </c>
      <c r="I98" s="129"/>
      <c r="J98" s="130">
        <f t="shared" si="0"/>
        <v>0</v>
      </c>
      <c r="K98" s="126" t="s">
        <v>130</v>
      </c>
      <c r="L98" s="29"/>
      <c r="M98" s="131" t="s">
        <v>19</v>
      </c>
      <c r="N98" s="132" t="s">
        <v>44</v>
      </c>
      <c r="P98" s="133">
        <f t="shared" si="1"/>
        <v>0</v>
      </c>
      <c r="Q98" s="133">
        <v>0</v>
      </c>
      <c r="R98" s="133">
        <f t="shared" si="2"/>
        <v>0</v>
      </c>
      <c r="S98" s="133">
        <v>0</v>
      </c>
      <c r="T98" s="134">
        <f t="shared" si="3"/>
        <v>0</v>
      </c>
      <c r="AR98" s="135" t="s">
        <v>145</v>
      </c>
      <c r="AT98" s="135" t="s">
        <v>126</v>
      </c>
      <c r="AU98" s="135" t="s">
        <v>83</v>
      </c>
      <c r="AY98" s="14" t="s">
        <v>123</v>
      </c>
      <c r="BE98" s="136">
        <f t="shared" si="4"/>
        <v>0</v>
      </c>
      <c r="BF98" s="136">
        <f t="shared" si="5"/>
        <v>0</v>
      </c>
      <c r="BG98" s="136">
        <f t="shared" si="6"/>
        <v>0</v>
      </c>
      <c r="BH98" s="136">
        <f t="shared" si="7"/>
        <v>0</v>
      </c>
      <c r="BI98" s="136">
        <f t="shared" si="8"/>
        <v>0</v>
      </c>
      <c r="BJ98" s="14" t="s">
        <v>81</v>
      </c>
      <c r="BK98" s="136">
        <f t="shared" si="9"/>
        <v>0</v>
      </c>
      <c r="BL98" s="14" t="s">
        <v>145</v>
      </c>
      <c r="BM98" s="135" t="s">
        <v>1022</v>
      </c>
    </row>
    <row r="99" spans="2:65" s="1" customFormat="1" ht="19.5">
      <c r="B99" s="29"/>
      <c r="D99" s="137" t="s">
        <v>133</v>
      </c>
      <c r="F99" s="138" t="s">
        <v>664</v>
      </c>
      <c r="I99" s="139"/>
      <c r="L99" s="29"/>
      <c r="M99" s="140"/>
      <c r="T99" s="50"/>
      <c r="AT99" s="14" t="s">
        <v>133</v>
      </c>
      <c r="AU99" s="14" t="s">
        <v>83</v>
      </c>
    </row>
    <row r="100" spans="2:65" s="1" customFormat="1" ht="16.5" customHeight="1">
      <c r="B100" s="29"/>
      <c r="C100" s="124" t="s">
        <v>180</v>
      </c>
      <c r="D100" s="124" t="s">
        <v>126</v>
      </c>
      <c r="E100" s="125" t="s">
        <v>1023</v>
      </c>
      <c r="F100" s="126" t="s">
        <v>1024</v>
      </c>
      <c r="G100" s="127" t="s">
        <v>129</v>
      </c>
      <c r="H100" s="128">
        <v>54</v>
      </c>
      <c r="I100" s="129"/>
      <c r="J100" s="130">
        <f>ROUND(I100*H100,2)</f>
        <v>0</v>
      </c>
      <c r="K100" s="126" t="s">
        <v>130</v>
      </c>
      <c r="L100" s="29"/>
      <c r="M100" s="131" t="s">
        <v>19</v>
      </c>
      <c r="N100" s="132" t="s">
        <v>44</v>
      </c>
      <c r="P100" s="133">
        <f>O100*H100</f>
        <v>0</v>
      </c>
      <c r="Q100" s="133">
        <v>0</v>
      </c>
      <c r="R100" s="133">
        <f>Q100*H100</f>
        <v>0</v>
      </c>
      <c r="S100" s="133">
        <v>0</v>
      </c>
      <c r="T100" s="134">
        <f>S100*H100</f>
        <v>0</v>
      </c>
      <c r="AR100" s="135" t="s">
        <v>131</v>
      </c>
      <c r="AT100" s="135" t="s">
        <v>126</v>
      </c>
      <c r="AU100" s="135" t="s">
        <v>83</v>
      </c>
      <c r="AY100" s="14" t="s">
        <v>123</v>
      </c>
      <c r="BE100" s="136">
        <f>IF(N100="základní",J100,0)</f>
        <v>0</v>
      </c>
      <c r="BF100" s="136">
        <f>IF(N100="snížená",J100,0)</f>
        <v>0</v>
      </c>
      <c r="BG100" s="136">
        <f>IF(N100="zákl. přenesená",J100,0)</f>
        <v>0</v>
      </c>
      <c r="BH100" s="136">
        <f>IF(N100="sníž. přenesená",J100,0)</f>
        <v>0</v>
      </c>
      <c r="BI100" s="136">
        <f>IF(N100="nulová",J100,0)</f>
        <v>0</v>
      </c>
      <c r="BJ100" s="14" t="s">
        <v>81</v>
      </c>
      <c r="BK100" s="136">
        <f>ROUND(I100*H100,2)</f>
        <v>0</v>
      </c>
      <c r="BL100" s="14" t="s">
        <v>131</v>
      </c>
      <c r="BM100" s="135" t="s">
        <v>1025</v>
      </c>
    </row>
    <row r="101" spans="2:65" s="1" customFormat="1" ht="19.5">
      <c r="B101" s="29"/>
      <c r="D101" s="137" t="s">
        <v>133</v>
      </c>
      <c r="F101" s="138" t="s">
        <v>1026</v>
      </c>
      <c r="I101" s="139"/>
      <c r="L101" s="29"/>
      <c r="M101" s="140"/>
      <c r="T101" s="50"/>
      <c r="AT101" s="14" t="s">
        <v>133</v>
      </c>
      <c r="AU101" s="14" t="s">
        <v>83</v>
      </c>
    </row>
    <row r="102" spans="2:65" s="11" customFormat="1" ht="22.9" customHeight="1">
      <c r="B102" s="112"/>
      <c r="D102" s="113" t="s">
        <v>72</v>
      </c>
      <c r="E102" s="122" t="s">
        <v>1027</v>
      </c>
      <c r="F102" s="122" t="s">
        <v>19</v>
      </c>
      <c r="I102" s="115"/>
      <c r="J102" s="123">
        <f>BK102</f>
        <v>0</v>
      </c>
      <c r="L102" s="112"/>
      <c r="M102" s="117"/>
      <c r="P102" s="118">
        <f>SUM(P103:P104)</f>
        <v>0</v>
      </c>
      <c r="R102" s="118">
        <f>SUM(R103:R104)</f>
        <v>0</v>
      </c>
      <c r="T102" s="119">
        <f>SUM(T103:T104)</f>
        <v>0</v>
      </c>
      <c r="AR102" s="113" t="s">
        <v>81</v>
      </c>
      <c r="AT102" s="120" t="s">
        <v>72</v>
      </c>
      <c r="AU102" s="120" t="s">
        <v>81</v>
      </c>
      <c r="AY102" s="113" t="s">
        <v>123</v>
      </c>
      <c r="BK102" s="121">
        <f>SUM(BK103:BK104)</f>
        <v>0</v>
      </c>
    </row>
    <row r="103" spans="2:65" s="1" customFormat="1" ht="24.2" customHeight="1">
      <c r="B103" s="29"/>
      <c r="C103" s="124" t="s">
        <v>186</v>
      </c>
      <c r="D103" s="124" t="s">
        <v>126</v>
      </c>
      <c r="E103" s="125" t="s">
        <v>916</v>
      </c>
      <c r="F103" s="126" t="s">
        <v>917</v>
      </c>
      <c r="G103" s="127" t="s">
        <v>129</v>
      </c>
      <c r="H103" s="128">
        <v>207</v>
      </c>
      <c r="I103" s="129"/>
      <c r="J103" s="130">
        <f>ROUND(I103*H103,2)</f>
        <v>0</v>
      </c>
      <c r="K103" s="126" t="s">
        <v>130</v>
      </c>
      <c r="L103" s="29"/>
      <c r="M103" s="131" t="s">
        <v>19</v>
      </c>
      <c r="N103" s="132" t="s">
        <v>44</v>
      </c>
      <c r="P103" s="133">
        <f>O103*H103</f>
        <v>0</v>
      </c>
      <c r="Q103" s="133">
        <v>0</v>
      </c>
      <c r="R103" s="133">
        <f>Q103*H103</f>
        <v>0</v>
      </c>
      <c r="S103" s="133">
        <v>0</v>
      </c>
      <c r="T103" s="134">
        <f>S103*H103</f>
        <v>0</v>
      </c>
      <c r="AR103" s="135" t="s">
        <v>145</v>
      </c>
      <c r="AT103" s="135" t="s">
        <v>126</v>
      </c>
      <c r="AU103" s="135" t="s">
        <v>83</v>
      </c>
      <c r="AY103" s="14" t="s">
        <v>123</v>
      </c>
      <c r="BE103" s="136">
        <f>IF(N103="základní",J103,0)</f>
        <v>0</v>
      </c>
      <c r="BF103" s="136">
        <f>IF(N103="snížená",J103,0)</f>
        <v>0</v>
      </c>
      <c r="BG103" s="136">
        <f>IF(N103="zákl. přenesená",J103,0)</f>
        <v>0</v>
      </c>
      <c r="BH103" s="136">
        <f>IF(N103="sníž. přenesená",J103,0)</f>
        <v>0</v>
      </c>
      <c r="BI103" s="136">
        <f>IF(N103="nulová",J103,0)</f>
        <v>0</v>
      </c>
      <c r="BJ103" s="14" t="s">
        <v>81</v>
      </c>
      <c r="BK103" s="136">
        <f>ROUND(I103*H103,2)</f>
        <v>0</v>
      </c>
      <c r="BL103" s="14" t="s">
        <v>145</v>
      </c>
      <c r="BM103" s="135" t="s">
        <v>1028</v>
      </c>
    </row>
    <row r="104" spans="2:65" s="1" customFormat="1" ht="33" customHeight="1">
      <c r="B104" s="29"/>
      <c r="C104" s="124" t="s">
        <v>190</v>
      </c>
      <c r="D104" s="124" t="s">
        <v>126</v>
      </c>
      <c r="E104" s="125" t="s">
        <v>1029</v>
      </c>
      <c r="F104" s="126" t="s">
        <v>1030</v>
      </c>
      <c r="G104" s="127" t="s">
        <v>129</v>
      </c>
      <c r="H104" s="128">
        <v>10</v>
      </c>
      <c r="I104" s="129"/>
      <c r="J104" s="130">
        <f>ROUND(I104*H104,2)</f>
        <v>0</v>
      </c>
      <c r="K104" s="126" t="s">
        <v>130</v>
      </c>
      <c r="L104" s="29"/>
      <c r="M104" s="131" t="s">
        <v>19</v>
      </c>
      <c r="N104" s="132" t="s">
        <v>44</v>
      </c>
      <c r="P104" s="133">
        <f>O104*H104</f>
        <v>0</v>
      </c>
      <c r="Q104" s="133">
        <v>0</v>
      </c>
      <c r="R104" s="133">
        <f>Q104*H104</f>
        <v>0</v>
      </c>
      <c r="S104" s="133">
        <v>0</v>
      </c>
      <c r="T104" s="134">
        <f>S104*H104</f>
        <v>0</v>
      </c>
      <c r="AR104" s="135" t="s">
        <v>131</v>
      </c>
      <c r="AT104" s="135" t="s">
        <v>126</v>
      </c>
      <c r="AU104" s="135" t="s">
        <v>83</v>
      </c>
      <c r="AY104" s="14" t="s">
        <v>123</v>
      </c>
      <c r="BE104" s="136">
        <f>IF(N104="základní",J104,0)</f>
        <v>0</v>
      </c>
      <c r="BF104" s="136">
        <f>IF(N104="snížená",J104,0)</f>
        <v>0</v>
      </c>
      <c r="BG104" s="136">
        <f>IF(N104="zákl. přenesená",J104,0)</f>
        <v>0</v>
      </c>
      <c r="BH104" s="136">
        <f>IF(N104="sníž. přenesená",J104,0)</f>
        <v>0</v>
      </c>
      <c r="BI104" s="136">
        <f>IF(N104="nulová",J104,0)</f>
        <v>0</v>
      </c>
      <c r="BJ104" s="14" t="s">
        <v>81</v>
      </c>
      <c r="BK104" s="136">
        <f>ROUND(I104*H104,2)</f>
        <v>0</v>
      </c>
      <c r="BL104" s="14" t="s">
        <v>131</v>
      </c>
      <c r="BM104" s="135" t="s">
        <v>1031</v>
      </c>
    </row>
    <row r="105" spans="2:65" s="11" customFormat="1" ht="22.9" customHeight="1">
      <c r="B105" s="112"/>
      <c r="D105" s="113" t="s">
        <v>72</v>
      </c>
      <c r="E105" s="122" t="s">
        <v>793</v>
      </c>
      <c r="F105" s="122" t="s">
        <v>794</v>
      </c>
      <c r="I105" s="115"/>
      <c r="J105" s="123">
        <f>BK105</f>
        <v>0</v>
      </c>
      <c r="L105" s="112"/>
      <c r="M105" s="117"/>
      <c r="P105" s="118">
        <f>SUM(P106:P113)</f>
        <v>0</v>
      </c>
      <c r="R105" s="118">
        <f>SUM(R106:R113)</f>
        <v>0</v>
      </c>
      <c r="T105" s="119">
        <f>SUM(T106:T113)</f>
        <v>0</v>
      </c>
      <c r="AR105" s="113" t="s">
        <v>81</v>
      </c>
      <c r="AT105" s="120" t="s">
        <v>72</v>
      </c>
      <c r="AU105" s="120" t="s">
        <v>81</v>
      </c>
      <c r="AY105" s="113" t="s">
        <v>123</v>
      </c>
      <c r="BK105" s="121">
        <f>SUM(BK106:BK113)</f>
        <v>0</v>
      </c>
    </row>
    <row r="106" spans="2:65" s="1" customFormat="1" ht="55.5" customHeight="1">
      <c r="B106" s="29"/>
      <c r="C106" s="124" t="s">
        <v>194</v>
      </c>
      <c r="D106" s="124" t="s">
        <v>126</v>
      </c>
      <c r="E106" s="125" t="s">
        <v>805</v>
      </c>
      <c r="F106" s="126" t="s">
        <v>806</v>
      </c>
      <c r="G106" s="127" t="s">
        <v>129</v>
      </c>
      <c r="H106" s="128">
        <v>2</v>
      </c>
      <c r="I106" s="129"/>
      <c r="J106" s="130">
        <f>ROUND(I106*H106,2)</f>
        <v>0</v>
      </c>
      <c r="K106" s="126" t="s">
        <v>130</v>
      </c>
      <c r="L106" s="29"/>
      <c r="M106" s="131" t="s">
        <v>19</v>
      </c>
      <c r="N106" s="132" t="s">
        <v>44</v>
      </c>
      <c r="P106" s="133">
        <f>O106*H106</f>
        <v>0</v>
      </c>
      <c r="Q106" s="133">
        <v>0</v>
      </c>
      <c r="R106" s="133">
        <f>Q106*H106</f>
        <v>0</v>
      </c>
      <c r="S106" s="133">
        <v>0</v>
      </c>
      <c r="T106" s="134">
        <f>S106*H106</f>
        <v>0</v>
      </c>
      <c r="AR106" s="135" t="s">
        <v>145</v>
      </c>
      <c r="AT106" s="135" t="s">
        <v>126</v>
      </c>
      <c r="AU106" s="135" t="s">
        <v>83</v>
      </c>
      <c r="AY106" s="14" t="s">
        <v>123</v>
      </c>
      <c r="BE106" s="136">
        <f>IF(N106="základní",J106,0)</f>
        <v>0</v>
      </c>
      <c r="BF106" s="136">
        <f>IF(N106="snížená",J106,0)</f>
        <v>0</v>
      </c>
      <c r="BG106" s="136">
        <f>IF(N106="zákl. přenesená",J106,0)</f>
        <v>0</v>
      </c>
      <c r="BH106" s="136">
        <f>IF(N106="sníž. přenesená",J106,0)</f>
        <v>0</v>
      </c>
      <c r="BI106" s="136">
        <f>IF(N106="nulová",J106,0)</f>
        <v>0</v>
      </c>
      <c r="BJ106" s="14" t="s">
        <v>81</v>
      </c>
      <c r="BK106" s="136">
        <f>ROUND(I106*H106,2)</f>
        <v>0</v>
      </c>
      <c r="BL106" s="14" t="s">
        <v>145</v>
      </c>
      <c r="BM106" s="135" t="s">
        <v>1032</v>
      </c>
    </row>
    <row r="107" spans="2:65" s="1" customFormat="1" ht="21.75" customHeight="1">
      <c r="B107" s="29"/>
      <c r="C107" s="124" t="s">
        <v>201</v>
      </c>
      <c r="D107" s="124" t="s">
        <v>126</v>
      </c>
      <c r="E107" s="125" t="s">
        <v>809</v>
      </c>
      <c r="F107" s="126" t="s">
        <v>810</v>
      </c>
      <c r="G107" s="127" t="s">
        <v>129</v>
      </c>
      <c r="H107" s="128">
        <v>4</v>
      </c>
      <c r="I107" s="129"/>
      <c r="J107" s="130">
        <f>ROUND(I107*H107,2)</f>
        <v>0</v>
      </c>
      <c r="K107" s="126" t="s">
        <v>130</v>
      </c>
      <c r="L107" s="29"/>
      <c r="M107" s="131" t="s">
        <v>19</v>
      </c>
      <c r="N107" s="132" t="s">
        <v>44</v>
      </c>
      <c r="P107" s="133">
        <f>O107*H107</f>
        <v>0</v>
      </c>
      <c r="Q107" s="133">
        <v>0</v>
      </c>
      <c r="R107" s="133">
        <f>Q107*H107</f>
        <v>0</v>
      </c>
      <c r="S107" s="133">
        <v>0</v>
      </c>
      <c r="T107" s="134">
        <f>S107*H107</f>
        <v>0</v>
      </c>
      <c r="AR107" s="135" t="s">
        <v>131</v>
      </c>
      <c r="AT107" s="135" t="s">
        <v>126</v>
      </c>
      <c r="AU107" s="135" t="s">
        <v>83</v>
      </c>
      <c r="AY107" s="14" t="s">
        <v>123</v>
      </c>
      <c r="BE107" s="136">
        <f>IF(N107="základní",J107,0)</f>
        <v>0</v>
      </c>
      <c r="BF107" s="136">
        <f>IF(N107="snížená",J107,0)</f>
        <v>0</v>
      </c>
      <c r="BG107" s="136">
        <f>IF(N107="zákl. přenesená",J107,0)</f>
        <v>0</v>
      </c>
      <c r="BH107" s="136">
        <f>IF(N107="sníž. přenesená",J107,0)</f>
        <v>0</v>
      </c>
      <c r="BI107" s="136">
        <f>IF(N107="nulová",J107,0)</f>
        <v>0</v>
      </c>
      <c r="BJ107" s="14" t="s">
        <v>81</v>
      </c>
      <c r="BK107" s="136">
        <f>ROUND(I107*H107,2)</f>
        <v>0</v>
      </c>
      <c r="BL107" s="14" t="s">
        <v>131</v>
      </c>
      <c r="BM107" s="135" t="s">
        <v>1033</v>
      </c>
    </row>
    <row r="108" spans="2:65" s="1" customFormat="1" ht="62.65" customHeight="1">
      <c r="B108" s="29"/>
      <c r="C108" s="124" t="s">
        <v>206</v>
      </c>
      <c r="D108" s="124" t="s">
        <v>126</v>
      </c>
      <c r="E108" s="125" t="s">
        <v>813</v>
      </c>
      <c r="F108" s="126" t="s">
        <v>814</v>
      </c>
      <c r="G108" s="127" t="s">
        <v>129</v>
      </c>
      <c r="H108" s="128">
        <v>2</v>
      </c>
      <c r="I108" s="129"/>
      <c r="J108" s="130">
        <f>ROUND(I108*H108,2)</f>
        <v>0</v>
      </c>
      <c r="K108" s="126" t="s">
        <v>130</v>
      </c>
      <c r="L108" s="29"/>
      <c r="M108" s="131" t="s">
        <v>19</v>
      </c>
      <c r="N108" s="132" t="s">
        <v>44</v>
      </c>
      <c r="P108" s="133">
        <f>O108*H108</f>
        <v>0</v>
      </c>
      <c r="Q108" s="133">
        <v>0</v>
      </c>
      <c r="R108" s="133">
        <f>Q108*H108</f>
        <v>0</v>
      </c>
      <c r="S108" s="133">
        <v>0</v>
      </c>
      <c r="T108" s="134">
        <f>S108*H108</f>
        <v>0</v>
      </c>
      <c r="AR108" s="135" t="s">
        <v>131</v>
      </c>
      <c r="AT108" s="135" t="s">
        <v>126</v>
      </c>
      <c r="AU108" s="135" t="s">
        <v>83</v>
      </c>
      <c r="AY108" s="14" t="s">
        <v>123</v>
      </c>
      <c r="BE108" s="136">
        <f>IF(N108="základní",J108,0)</f>
        <v>0</v>
      </c>
      <c r="BF108" s="136">
        <f>IF(N108="snížená",J108,0)</f>
        <v>0</v>
      </c>
      <c r="BG108" s="136">
        <f>IF(N108="zákl. přenesená",J108,0)</f>
        <v>0</v>
      </c>
      <c r="BH108" s="136">
        <f>IF(N108="sníž. přenesená",J108,0)</f>
        <v>0</v>
      </c>
      <c r="BI108" s="136">
        <f>IF(N108="nulová",J108,0)</f>
        <v>0</v>
      </c>
      <c r="BJ108" s="14" t="s">
        <v>81</v>
      </c>
      <c r="BK108" s="136">
        <f>ROUND(I108*H108,2)</f>
        <v>0</v>
      </c>
      <c r="BL108" s="14" t="s">
        <v>131</v>
      </c>
      <c r="BM108" s="135" t="s">
        <v>1034</v>
      </c>
    </row>
    <row r="109" spans="2:65" s="1" customFormat="1" ht="24.2" customHeight="1">
      <c r="B109" s="29"/>
      <c r="C109" s="124" t="s">
        <v>210</v>
      </c>
      <c r="D109" s="124" t="s">
        <v>126</v>
      </c>
      <c r="E109" s="125" t="s">
        <v>817</v>
      </c>
      <c r="F109" s="126" t="s">
        <v>818</v>
      </c>
      <c r="G109" s="127" t="s">
        <v>129</v>
      </c>
      <c r="H109" s="128">
        <v>6</v>
      </c>
      <c r="I109" s="129"/>
      <c r="J109" s="130">
        <f>ROUND(I109*H109,2)</f>
        <v>0</v>
      </c>
      <c r="K109" s="126" t="s">
        <v>130</v>
      </c>
      <c r="L109" s="29"/>
      <c r="M109" s="131" t="s">
        <v>19</v>
      </c>
      <c r="N109" s="132" t="s">
        <v>44</v>
      </c>
      <c r="P109" s="133">
        <f>O109*H109</f>
        <v>0</v>
      </c>
      <c r="Q109" s="133">
        <v>0</v>
      </c>
      <c r="R109" s="133">
        <f>Q109*H109</f>
        <v>0</v>
      </c>
      <c r="S109" s="133">
        <v>0</v>
      </c>
      <c r="T109" s="134">
        <f>S109*H109</f>
        <v>0</v>
      </c>
      <c r="AR109" s="135" t="s">
        <v>131</v>
      </c>
      <c r="AT109" s="135" t="s">
        <v>126</v>
      </c>
      <c r="AU109" s="135" t="s">
        <v>83</v>
      </c>
      <c r="AY109" s="14" t="s">
        <v>123</v>
      </c>
      <c r="BE109" s="136">
        <f>IF(N109="základní",J109,0)</f>
        <v>0</v>
      </c>
      <c r="BF109" s="136">
        <f>IF(N109="snížená",J109,0)</f>
        <v>0</v>
      </c>
      <c r="BG109" s="136">
        <f>IF(N109="zákl. přenesená",J109,0)</f>
        <v>0</v>
      </c>
      <c r="BH109" s="136">
        <f>IF(N109="sníž. přenesená",J109,0)</f>
        <v>0</v>
      </c>
      <c r="BI109" s="136">
        <f>IF(N109="nulová",J109,0)</f>
        <v>0</v>
      </c>
      <c r="BJ109" s="14" t="s">
        <v>81</v>
      </c>
      <c r="BK109" s="136">
        <f>ROUND(I109*H109,2)</f>
        <v>0</v>
      </c>
      <c r="BL109" s="14" t="s">
        <v>131</v>
      </c>
      <c r="BM109" s="135" t="s">
        <v>1035</v>
      </c>
    </row>
    <row r="110" spans="2:65" s="1" customFormat="1" ht="33" customHeight="1">
      <c r="B110" s="29"/>
      <c r="C110" s="124" t="s">
        <v>214</v>
      </c>
      <c r="D110" s="124" t="s">
        <v>126</v>
      </c>
      <c r="E110" s="125" t="s">
        <v>1036</v>
      </c>
      <c r="F110" s="126" t="s">
        <v>1037</v>
      </c>
      <c r="G110" s="127" t="s">
        <v>129</v>
      </c>
      <c r="H110" s="128">
        <v>1</v>
      </c>
      <c r="I110" s="129"/>
      <c r="J110" s="130">
        <f>ROUND(I110*H110,2)</f>
        <v>0</v>
      </c>
      <c r="K110" s="126" t="s">
        <v>19</v>
      </c>
      <c r="L110" s="29"/>
      <c r="M110" s="131" t="s">
        <v>19</v>
      </c>
      <c r="N110" s="132" t="s">
        <v>44</v>
      </c>
      <c r="P110" s="133">
        <f>O110*H110</f>
        <v>0</v>
      </c>
      <c r="Q110" s="133">
        <v>0</v>
      </c>
      <c r="R110" s="133">
        <f>Q110*H110</f>
        <v>0</v>
      </c>
      <c r="S110" s="133">
        <v>0</v>
      </c>
      <c r="T110" s="134">
        <f>S110*H110</f>
        <v>0</v>
      </c>
      <c r="AR110" s="135" t="s">
        <v>131</v>
      </c>
      <c r="AT110" s="135" t="s">
        <v>126</v>
      </c>
      <c r="AU110" s="135" t="s">
        <v>83</v>
      </c>
      <c r="AY110" s="14" t="s">
        <v>123</v>
      </c>
      <c r="BE110" s="136">
        <f>IF(N110="základní",J110,0)</f>
        <v>0</v>
      </c>
      <c r="BF110" s="136">
        <f>IF(N110="snížená",J110,0)</f>
        <v>0</v>
      </c>
      <c r="BG110" s="136">
        <f>IF(N110="zákl. přenesená",J110,0)</f>
        <v>0</v>
      </c>
      <c r="BH110" s="136">
        <f>IF(N110="sníž. přenesená",J110,0)</f>
        <v>0</v>
      </c>
      <c r="BI110" s="136">
        <f>IF(N110="nulová",J110,0)</f>
        <v>0</v>
      </c>
      <c r="BJ110" s="14" t="s">
        <v>81</v>
      </c>
      <c r="BK110" s="136">
        <f>ROUND(I110*H110,2)</f>
        <v>0</v>
      </c>
      <c r="BL110" s="14" t="s">
        <v>131</v>
      </c>
      <c r="BM110" s="135" t="s">
        <v>1038</v>
      </c>
    </row>
    <row r="111" spans="2:65" s="1" customFormat="1" ht="29.25">
      <c r="B111" s="29"/>
      <c r="D111" s="137" t="s">
        <v>133</v>
      </c>
      <c r="F111" s="138" t="s">
        <v>1039</v>
      </c>
      <c r="I111" s="139"/>
      <c r="L111" s="29"/>
      <c r="M111" s="140"/>
      <c r="T111" s="50"/>
      <c r="AT111" s="14" t="s">
        <v>133</v>
      </c>
      <c r="AU111" s="14" t="s">
        <v>83</v>
      </c>
    </row>
    <row r="112" spans="2:65" s="1" customFormat="1" ht="37.9" customHeight="1">
      <c r="B112" s="29"/>
      <c r="C112" s="124" t="s">
        <v>7</v>
      </c>
      <c r="D112" s="124" t="s">
        <v>126</v>
      </c>
      <c r="E112" s="125" t="s">
        <v>827</v>
      </c>
      <c r="F112" s="126" t="s">
        <v>828</v>
      </c>
      <c r="G112" s="127" t="s">
        <v>183</v>
      </c>
      <c r="H112" s="128">
        <v>24</v>
      </c>
      <c r="I112" s="129"/>
      <c r="J112" s="130">
        <f>ROUND(I112*H112,2)</f>
        <v>0</v>
      </c>
      <c r="K112" s="126" t="s">
        <v>130</v>
      </c>
      <c r="L112" s="29"/>
      <c r="M112" s="131" t="s">
        <v>19</v>
      </c>
      <c r="N112" s="132" t="s">
        <v>44</v>
      </c>
      <c r="P112" s="133">
        <f>O112*H112</f>
        <v>0</v>
      </c>
      <c r="Q112" s="133">
        <v>0</v>
      </c>
      <c r="R112" s="133">
        <f>Q112*H112</f>
        <v>0</v>
      </c>
      <c r="S112" s="133">
        <v>0</v>
      </c>
      <c r="T112" s="134">
        <f>S112*H112</f>
        <v>0</v>
      </c>
      <c r="AR112" s="135" t="s">
        <v>131</v>
      </c>
      <c r="AT112" s="135" t="s">
        <v>126</v>
      </c>
      <c r="AU112" s="135" t="s">
        <v>83</v>
      </c>
      <c r="AY112" s="14" t="s">
        <v>123</v>
      </c>
      <c r="BE112" s="136">
        <f>IF(N112="základní",J112,0)</f>
        <v>0</v>
      </c>
      <c r="BF112" s="136">
        <f>IF(N112="snížená",J112,0)</f>
        <v>0</v>
      </c>
      <c r="BG112" s="136">
        <f>IF(N112="zákl. přenesená",J112,0)</f>
        <v>0</v>
      </c>
      <c r="BH112" s="136">
        <f>IF(N112="sníž. přenesená",J112,0)</f>
        <v>0</v>
      </c>
      <c r="BI112" s="136">
        <f>IF(N112="nulová",J112,0)</f>
        <v>0</v>
      </c>
      <c r="BJ112" s="14" t="s">
        <v>81</v>
      </c>
      <c r="BK112" s="136">
        <f>ROUND(I112*H112,2)</f>
        <v>0</v>
      </c>
      <c r="BL112" s="14" t="s">
        <v>131</v>
      </c>
      <c r="BM112" s="135" t="s">
        <v>1040</v>
      </c>
    </row>
    <row r="113" spans="2:47" s="1" customFormat="1" ht="29.25">
      <c r="B113" s="29"/>
      <c r="D113" s="137" t="s">
        <v>133</v>
      </c>
      <c r="F113" s="138" t="s">
        <v>830</v>
      </c>
      <c r="I113" s="139"/>
      <c r="L113" s="29"/>
      <c r="M113" s="158"/>
      <c r="N113" s="153"/>
      <c r="O113" s="153"/>
      <c r="P113" s="153"/>
      <c r="Q113" s="153"/>
      <c r="R113" s="153"/>
      <c r="S113" s="153"/>
      <c r="T113" s="159"/>
      <c r="AT113" s="14" t="s">
        <v>133</v>
      </c>
      <c r="AU113" s="14" t="s">
        <v>83</v>
      </c>
    </row>
    <row r="114" spans="2:47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29"/>
    </row>
  </sheetData>
  <sheetProtection algorithmName="SHA-512" hashValue="RIciTBZOhC/JbJ76pJz8j+lFskixMLRqPEulkzJTu3pe5RFhDiHpV1MajtOM9ym3+CUQU4ACQ9ZOrfJEXUB+9w==" saltValue="IrkEIMqnw92GillgJmD2QHTN3VfsYvQ0fCuEJSP9KpdBvflk+KyKd4VVDLtqt3Nf0cy0YxUYgg/PJQ2DPaJf/g==" spinCount="100000" sheet="1" objects="1" scenarios="1" formatColumns="0" formatRows="0" autoFilter="0"/>
  <autoFilter ref="C82:K113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58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7"/>
  <sheetViews>
    <sheetView showGridLines="0" zoomScaleNormal="10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92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93</v>
      </c>
      <c r="L4" s="17"/>
      <c r="M4" s="82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83" t="str">
        <f>'Rekapitulace stavby'!K6</f>
        <v>Oprava TV v úseku Dřísy (mimo)-Všetaty (mimo)</v>
      </c>
      <c r="F7" s="284"/>
      <c r="G7" s="284"/>
      <c r="H7" s="284"/>
      <c r="L7" s="17"/>
    </row>
    <row r="8" spans="2:46" s="1" customFormat="1" ht="12" customHeight="1">
      <c r="B8" s="29"/>
      <c r="D8" s="24" t="s">
        <v>94</v>
      </c>
      <c r="L8" s="29"/>
    </row>
    <row r="9" spans="2:46" s="1" customFormat="1" ht="16.5" customHeight="1">
      <c r="B9" s="29"/>
      <c r="E9" s="246" t="s">
        <v>1041</v>
      </c>
      <c r="F9" s="285"/>
      <c r="G9" s="285"/>
      <c r="H9" s="285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20. 11. 2025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27</v>
      </c>
      <c r="L14" s="29"/>
    </row>
    <row r="15" spans="2:46" s="1" customFormat="1" ht="18" customHeight="1">
      <c r="B15" s="29"/>
      <c r="E15" s="22" t="s">
        <v>28</v>
      </c>
      <c r="I15" s="24" t="s">
        <v>29</v>
      </c>
      <c r="J15" s="22" t="s">
        <v>30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31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86" t="str">
        <f>'Rekapitulace stavby'!E14</f>
        <v>Vyplň údaj</v>
      </c>
      <c r="F18" s="267"/>
      <c r="G18" s="267"/>
      <c r="H18" s="267"/>
      <c r="I18" s="24" t="s">
        <v>29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33</v>
      </c>
      <c r="I20" s="24" t="s">
        <v>26</v>
      </c>
      <c r="J20" s="22" t="s">
        <v>27</v>
      </c>
      <c r="L20" s="29"/>
    </row>
    <row r="21" spans="2:12" s="1" customFormat="1" ht="18" customHeight="1">
      <c r="B21" s="29"/>
      <c r="E21" s="22" t="s">
        <v>34</v>
      </c>
      <c r="I21" s="24" t="s">
        <v>29</v>
      </c>
      <c r="J21" s="22" t="s">
        <v>30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36</v>
      </c>
      <c r="I23" s="24" t="s">
        <v>26</v>
      </c>
      <c r="J23" s="22" t="s">
        <v>27</v>
      </c>
      <c r="L23" s="29"/>
    </row>
    <row r="24" spans="2:12" s="1" customFormat="1" ht="18" customHeight="1">
      <c r="B24" s="29"/>
      <c r="E24" s="22" t="s">
        <v>34</v>
      </c>
      <c r="I24" s="24" t="s">
        <v>29</v>
      </c>
      <c r="J24" s="22" t="s">
        <v>30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37</v>
      </c>
      <c r="L26" s="29"/>
    </row>
    <row r="27" spans="2:12" s="7" customFormat="1" ht="16.5" customHeight="1">
      <c r="B27" s="83"/>
      <c r="E27" s="272" t="s">
        <v>38</v>
      </c>
      <c r="F27" s="272"/>
      <c r="G27" s="272"/>
      <c r="H27" s="272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39</v>
      </c>
      <c r="J30" s="60">
        <f>ROUND(J80,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41</v>
      </c>
      <c r="I32" s="32" t="s">
        <v>40</v>
      </c>
      <c r="J32" s="32" t="s">
        <v>42</v>
      </c>
      <c r="L32" s="29"/>
    </row>
    <row r="33" spans="2:12" s="1" customFormat="1" ht="14.45" customHeight="1">
      <c r="B33" s="29"/>
      <c r="D33" s="49" t="s">
        <v>43</v>
      </c>
      <c r="E33" s="24" t="s">
        <v>44</v>
      </c>
      <c r="F33" s="85">
        <f>ROUND((SUM(BE80:BE86)),  2)</f>
        <v>0</v>
      </c>
      <c r="I33" s="86">
        <v>0.21</v>
      </c>
      <c r="J33" s="85">
        <f>ROUND(((SUM(BE80:BE86))*I33),  2)</f>
        <v>0</v>
      </c>
      <c r="L33" s="29"/>
    </row>
    <row r="34" spans="2:12" s="1" customFormat="1" ht="14.45" customHeight="1">
      <c r="B34" s="29"/>
      <c r="E34" s="24" t="s">
        <v>45</v>
      </c>
      <c r="F34" s="85">
        <f>ROUND((SUM(BF80:BF86)),  2)</f>
        <v>0</v>
      </c>
      <c r="I34" s="86">
        <v>0.12</v>
      </c>
      <c r="J34" s="85">
        <f>ROUND(((SUM(BF80:BF86))*I34),  2)</f>
        <v>0</v>
      </c>
      <c r="L34" s="29"/>
    </row>
    <row r="35" spans="2:12" s="1" customFormat="1" ht="14.45" hidden="1" customHeight="1">
      <c r="B35" s="29"/>
      <c r="E35" s="24" t="s">
        <v>46</v>
      </c>
      <c r="F35" s="85">
        <f>ROUND((SUM(BG80:BG86)),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4" t="s">
        <v>47</v>
      </c>
      <c r="F36" s="85">
        <f>ROUND((SUM(BH80:BH86)),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4" t="s">
        <v>48</v>
      </c>
      <c r="F37" s="85">
        <f>ROUND((SUM(BI80:BI86)),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49</v>
      </c>
      <c r="E39" s="51"/>
      <c r="F39" s="51"/>
      <c r="G39" s="89" t="s">
        <v>50</v>
      </c>
      <c r="H39" s="90" t="s">
        <v>51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96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16.5" customHeight="1">
      <c r="B48" s="29"/>
      <c r="E48" s="283" t="str">
        <f>E7</f>
        <v>Oprava TV v úseku Dřísy (mimo)-Všetaty (mimo)</v>
      </c>
      <c r="F48" s="284"/>
      <c r="G48" s="284"/>
      <c r="H48" s="284"/>
      <c r="L48" s="29"/>
    </row>
    <row r="49" spans="2:47" s="1" customFormat="1" ht="12" customHeight="1">
      <c r="B49" s="29"/>
      <c r="C49" s="24" t="s">
        <v>94</v>
      </c>
      <c r="L49" s="29"/>
    </row>
    <row r="50" spans="2:47" s="1" customFormat="1" ht="16.5" customHeight="1">
      <c r="B50" s="29"/>
      <c r="E50" s="246" t="str">
        <f>E9</f>
        <v>VON - VRNY</v>
      </c>
      <c r="F50" s="285"/>
      <c r="G50" s="285"/>
      <c r="H50" s="285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 t="str">
        <f>IF(J12="","",J12)</f>
        <v>20. 11. 2025</v>
      </c>
      <c r="L52" s="29"/>
    </row>
    <row r="53" spans="2:47" s="1" customFormat="1" ht="6.95" customHeight="1">
      <c r="B53" s="29"/>
      <c r="L53" s="29"/>
    </row>
    <row r="54" spans="2:47" s="1" customFormat="1" ht="40.15" customHeight="1">
      <c r="B54" s="29"/>
      <c r="C54" s="24" t="s">
        <v>25</v>
      </c>
      <c r="F54" s="22" t="str">
        <f>E15</f>
        <v>Správa železnic, s.o. přednosta SEE</v>
      </c>
      <c r="I54" s="24" t="s">
        <v>33</v>
      </c>
      <c r="J54" s="27" t="str">
        <f>E21</f>
        <v>Správa železnic, s.o. Zástupce přednosty SEE</v>
      </c>
      <c r="L54" s="29"/>
    </row>
    <row r="55" spans="2:47" s="1" customFormat="1" ht="40.15" customHeight="1">
      <c r="B55" s="29"/>
      <c r="C55" s="24" t="s">
        <v>31</v>
      </c>
      <c r="F55" s="22" t="str">
        <f>IF(E18="","",E18)</f>
        <v>Vyplň údaj</v>
      </c>
      <c r="I55" s="24" t="s">
        <v>36</v>
      </c>
      <c r="J55" s="27" t="str">
        <f>E24</f>
        <v>Správa železnic, s.o. Zástupce přednosty SEE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97</v>
      </c>
      <c r="D57" s="87"/>
      <c r="E57" s="87"/>
      <c r="F57" s="87"/>
      <c r="G57" s="87"/>
      <c r="H57" s="87"/>
      <c r="I57" s="87"/>
      <c r="J57" s="94" t="s">
        <v>98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71</v>
      </c>
      <c r="J59" s="60">
        <f>J80</f>
        <v>0</v>
      </c>
      <c r="L59" s="29"/>
      <c r="AU59" s="14" t="s">
        <v>99</v>
      </c>
    </row>
    <row r="60" spans="2:47" s="8" customFormat="1" ht="24.95" customHeight="1">
      <c r="B60" s="96"/>
      <c r="D60" s="97" t="s">
        <v>1042</v>
      </c>
      <c r="E60" s="98"/>
      <c r="F60" s="98"/>
      <c r="G60" s="98"/>
      <c r="H60" s="98"/>
      <c r="I60" s="98"/>
      <c r="J60" s="99">
        <f>J81</f>
        <v>0</v>
      </c>
      <c r="L60" s="96"/>
    </row>
    <row r="61" spans="2:47" s="1" customFormat="1" ht="21.75" customHeight="1">
      <c r="B61" s="29"/>
      <c r="L61" s="29"/>
    </row>
    <row r="62" spans="2:47" s="1" customFormat="1" ht="6.95" customHeight="1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6" spans="2:63" s="1" customFormat="1" ht="6.95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>
      <c r="B67" s="29"/>
      <c r="C67" s="18" t="s">
        <v>109</v>
      </c>
      <c r="L67" s="29"/>
    </row>
    <row r="68" spans="2:63" s="1" customFormat="1" ht="6.95" customHeight="1">
      <c r="B68" s="29"/>
      <c r="L68" s="29"/>
    </row>
    <row r="69" spans="2:63" s="1" customFormat="1" ht="12" customHeight="1">
      <c r="B69" s="29"/>
      <c r="C69" s="24" t="s">
        <v>16</v>
      </c>
      <c r="L69" s="29"/>
    </row>
    <row r="70" spans="2:63" s="1" customFormat="1" ht="16.5" customHeight="1">
      <c r="B70" s="29"/>
      <c r="E70" s="283" t="str">
        <f>E7</f>
        <v>Oprava TV v úseku Dřísy (mimo)-Všetaty (mimo)</v>
      </c>
      <c r="F70" s="284"/>
      <c r="G70" s="284"/>
      <c r="H70" s="284"/>
      <c r="L70" s="29"/>
    </row>
    <row r="71" spans="2:63" s="1" customFormat="1" ht="12" customHeight="1">
      <c r="B71" s="29"/>
      <c r="C71" s="24" t="s">
        <v>94</v>
      </c>
      <c r="L71" s="29"/>
    </row>
    <row r="72" spans="2:63" s="1" customFormat="1" ht="16.5" customHeight="1">
      <c r="B72" s="29"/>
      <c r="E72" s="246" t="str">
        <f>E9</f>
        <v>VON - VRNY</v>
      </c>
      <c r="F72" s="285"/>
      <c r="G72" s="285"/>
      <c r="H72" s="285"/>
      <c r="L72" s="29"/>
    </row>
    <row r="73" spans="2:63" s="1" customFormat="1" ht="6.95" customHeight="1">
      <c r="B73" s="29"/>
      <c r="L73" s="29"/>
    </row>
    <row r="74" spans="2:63" s="1" customFormat="1" ht="12" customHeight="1">
      <c r="B74" s="29"/>
      <c r="C74" s="24" t="s">
        <v>21</v>
      </c>
      <c r="F74" s="22" t="str">
        <f>F12</f>
        <v xml:space="preserve"> </v>
      </c>
      <c r="I74" s="24" t="s">
        <v>23</v>
      </c>
      <c r="J74" s="46" t="str">
        <f>IF(J12="","",J12)</f>
        <v>20. 11. 2025</v>
      </c>
      <c r="L74" s="29"/>
    </row>
    <row r="75" spans="2:63" s="1" customFormat="1" ht="6.95" customHeight="1">
      <c r="B75" s="29"/>
      <c r="L75" s="29"/>
    </row>
    <row r="76" spans="2:63" s="1" customFormat="1" ht="40.15" customHeight="1">
      <c r="B76" s="29"/>
      <c r="C76" s="24" t="s">
        <v>25</v>
      </c>
      <c r="F76" s="22" t="str">
        <f>E15</f>
        <v>Správa železnic, s.o. přednosta SEE</v>
      </c>
      <c r="I76" s="24" t="s">
        <v>33</v>
      </c>
      <c r="J76" s="27" t="str">
        <f>E21</f>
        <v>Správa železnic, s.o. Zástupce přednosty SEE</v>
      </c>
      <c r="L76" s="29"/>
    </row>
    <row r="77" spans="2:63" s="1" customFormat="1" ht="40.15" customHeight="1">
      <c r="B77" s="29"/>
      <c r="C77" s="24" t="s">
        <v>31</v>
      </c>
      <c r="F77" s="22" t="str">
        <f>IF(E18="","",E18)</f>
        <v>Vyplň údaj</v>
      </c>
      <c r="I77" s="24" t="s">
        <v>36</v>
      </c>
      <c r="J77" s="27" t="str">
        <f>E24</f>
        <v>Správa železnic, s.o. Zástupce přednosty SEE</v>
      </c>
      <c r="L77" s="29"/>
    </row>
    <row r="78" spans="2:63" s="1" customFormat="1" ht="10.35" customHeight="1">
      <c r="B78" s="29"/>
      <c r="L78" s="29"/>
    </row>
    <row r="79" spans="2:63" s="10" customFormat="1" ht="29.25" customHeight="1">
      <c r="B79" s="104"/>
      <c r="C79" s="105" t="s">
        <v>110</v>
      </c>
      <c r="D79" s="106" t="s">
        <v>58</v>
      </c>
      <c r="E79" s="106" t="s">
        <v>54</v>
      </c>
      <c r="F79" s="106" t="s">
        <v>55</v>
      </c>
      <c r="G79" s="106" t="s">
        <v>111</v>
      </c>
      <c r="H79" s="106" t="s">
        <v>112</v>
      </c>
      <c r="I79" s="106" t="s">
        <v>113</v>
      </c>
      <c r="J79" s="106" t="s">
        <v>98</v>
      </c>
      <c r="K79" s="107" t="s">
        <v>114</v>
      </c>
      <c r="L79" s="104"/>
      <c r="M79" s="53" t="s">
        <v>19</v>
      </c>
      <c r="N79" s="54" t="s">
        <v>43</v>
      </c>
      <c r="O79" s="54" t="s">
        <v>115</v>
      </c>
      <c r="P79" s="54" t="s">
        <v>116</v>
      </c>
      <c r="Q79" s="54" t="s">
        <v>117</v>
      </c>
      <c r="R79" s="54" t="s">
        <v>118</v>
      </c>
      <c r="S79" s="54" t="s">
        <v>119</v>
      </c>
      <c r="T79" s="55" t="s">
        <v>120</v>
      </c>
    </row>
    <row r="80" spans="2:63" s="1" customFormat="1" ht="22.9" customHeight="1">
      <c r="B80" s="29"/>
      <c r="C80" s="58" t="s">
        <v>121</v>
      </c>
      <c r="J80" s="108">
        <f>BK80</f>
        <v>0</v>
      </c>
      <c r="L80" s="29"/>
      <c r="M80" s="56"/>
      <c r="N80" s="47"/>
      <c r="O80" s="47"/>
      <c r="P80" s="109">
        <f>P81</f>
        <v>0</v>
      </c>
      <c r="Q80" s="47"/>
      <c r="R80" s="109">
        <f>R81</f>
        <v>0</v>
      </c>
      <c r="S80" s="47"/>
      <c r="T80" s="110">
        <f>T81</f>
        <v>0</v>
      </c>
      <c r="AT80" s="14" t="s">
        <v>72</v>
      </c>
      <c r="AU80" s="14" t="s">
        <v>99</v>
      </c>
      <c r="BK80" s="111">
        <f>BK81</f>
        <v>0</v>
      </c>
    </row>
    <row r="81" spans="2:65" s="11" customFormat="1" ht="25.9" customHeight="1">
      <c r="B81" s="112"/>
      <c r="D81" s="113" t="s">
        <v>72</v>
      </c>
      <c r="E81" s="114" t="s">
        <v>1043</v>
      </c>
      <c r="F81" s="114" t="s">
        <v>1044</v>
      </c>
      <c r="I81" s="115"/>
      <c r="J81" s="116">
        <f>BK81</f>
        <v>0</v>
      </c>
      <c r="L81" s="112"/>
      <c r="M81" s="117"/>
      <c r="P81" s="118">
        <f>SUM(P82:P86)</f>
        <v>0</v>
      </c>
      <c r="R81" s="118">
        <f>SUM(R82:R86)</f>
        <v>0</v>
      </c>
      <c r="T81" s="119">
        <f>SUM(T82:T86)</f>
        <v>0</v>
      </c>
      <c r="AR81" s="113" t="s">
        <v>149</v>
      </c>
      <c r="AT81" s="120" t="s">
        <v>72</v>
      </c>
      <c r="AU81" s="120" t="s">
        <v>73</v>
      </c>
      <c r="AY81" s="113" t="s">
        <v>123</v>
      </c>
      <c r="BK81" s="121">
        <f>SUM(BK82:BK86)</f>
        <v>0</v>
      </c>
    </row>
    <row r="82" spans="2:65" s="1" customFormat="1" ht="16.5" customHeight="1">
      <c r="B82" s="29"/>
      <c r="C82" s="124" t="s">
        <v>81</v>
      </c>
      <c r="D82" s="124" t="s">
        <v>126</v>
      </c>
      <c r="E82" s="125" t="s">
        <v>1045</v>
      </c>
      <c r="F82" s="126" t="s">
        <v>1046</v>
      </c>
      <c r="G82" s="127" t="s">
        <v>1047</v>
      </c>
      <c r="H82" s="160"/>
      <c r="I82" s="129"/>
      <c r="J82" s="130">
        <f>ROUND(I82*H82,2)</f>
        <v>0</v>
      </c>
      <c r="K82" s="126" t="s">
        <v>1048</v>
      </c>
      <c r="L82" s="29"/>
      <c r="M82" s="131" t="s">
        <v>19</v>
      </c>
      <c r="N82" s="132" t="s">
        <v>44</v>
      </c>
      <c r="P82" s="133">
        <f>O82*H82</f>
        <v>0</v>
      </c>
      <c r="Q82" s="133">
        <v>0</v>
      </c>
      <c r="R82" s="133">
        <f>Q82*H82</f>
        <v>0</v>
      </c>
      <c r="S82" s="133">
        <v>0</v>
      </c>
      <c r="T82" s="134">
        <f>S82*H82</f>
        <v>0</v>
      </c>
      <c r="AR82" s="135" t="s">
        <v>145</v>
      </c>
      <c r="AT82" s="135" t="s">
        <v>126</v>
      </c>
      <c r="AU82" s="135" t="s">
        <v>81</v>
      </c>
      <c r="AY82" s="14" t="s">
        <v>123</v>
      </c>
      <c r="BE82" s="136">
        <f>IF(N82="základní",J82,0)</f>
        <v>0</v>
      </c>
      <c r="BF82" s="136">
        <f>IF(N82="snížená",J82,0)</f>
        <v>0</v>
      </c>
      <c r="BG82" s="136">
        <f>IF(N82="zákl. přenesená",J82,0)</f>
        <v>0</v>
      </c>
      <c r="BH82" s="136">
        <f>IF(N82="sníž. přenesená",J82,0)</f>
        <v>0</v>
      </c>
      <c r="BI82" s="136">
        <f>IF(N82="nulová",J82,0)</f>
        <v>0</v>
      </c>
      <c r="BJ82" s="14" t="s">
        <v>81</v>
      </c>
      <c r="BK82" s="136">
        <f>ROUND(I82*H82,2)</f>
        <v>0</v>
      </c>
      <c r="BL82" s="14" t="s">
        <v>145</v>
      </c>
      <c r="BM82" s="135" t="s">
        <v>1049</v>
      </c>
    </row>
    <row r="83" spans="2:65" s="1" customFormat="1" ht="16.5" customHeight="1">
      <c r="B83" s="29"/>
      <c r="C83" s="124" t="s">
        <v>83</v>
      </c>
      <c r="D83" s="124" t="s">
        <v>126</v>
      </c>
      <c r="E83" s="125" t="s">
        <v>1050</v>
      </c>
      <c r="F83" s="126" t="s">
        <v>1051</v>
      </c>
      <c r="G83" s="127" t="s">
        <v>1052</v>
      </c>
      <c r="H83" s="128">
        <v>1</v>
      </c>
      <c r="I83" s="129"/>
      <c r="J83" s="130">
        <f>ROUND(I83*H83,2)</f>
        <v>0</v>
      </c>
      <c r="K83" s="126" t="s">
        <v>1053</v>
      </c>
      <c r="L83" s="29"/>
      <c r="M83" s="131" t="s">
        <v>19</v>
      </c>
      <c r="N83" s="132" t="s">
        <v>44</v>
      </c>
      <c r="P83" s="133">
        <f>O83*H83</f>
        <v>0</v>
      </c>
      <c r="Q83" s="133">
        <v>0</v>
      </c>
      <c r="R83" s="133">
        <f>Q83*H83</f>
        <v>0</v>
      </c>
      <c r="S83" s="133">
        <v>0</v>
      </c>
      <c r="T83" s="134">
        <f>S83*H83</f>
        <v>0</v>
      </c>
      <c r="AR83" s="135" t="s">
        <v>145</v>
      </c>
      <c r="AT83" s="135" t="s">
        <v>126</v>
      </c>
      <c r="AU83" s="135" t="s">
        <v>81</v>
      </c>
      <c r="AY83" s="14" t="s">
        <v>123</v>
      </c>
      <c r="BE83" s="136">
        <f>IF(N83="základní",J83,0)</f>
        <v>0</v>
      </c>
      <c r="BF83" s="136">
        <f>IF(N83="snížená",J83,0)</f>
        <v>0</v>
      </c>
      <c r="BG83" s="136">
        <f>IF(N83="zákl. přenesená",J83,0)</f>
        <v>0</v>
      </c>
      <c r="BH83" s="136">
        <f>IF(N83="sníž. přenesená",J83,0)</f>
        <v>0</v>
      </c>
      <c r="BI83" s="136">
        <f>IF(N83="nulová",J83,0)</f>
        <v>0</v>
      </c>
      <c r="BJ83" s="14" t="s">
        <v>81</v>
      </c>
      <c r="BK83" s="136">
        <f>ROUND(I83*H83,2)</f>
        <v>0</v>
      </c>
      <c r="BL83" s="14" t="s">
        <v>145</v>
      </c>
      <c r="BM83" s="135" t="s">
        <v>1054</v>
      </c>
    </row>
    <row r="84" spans="2:65" s="1" customFormat="1" ht="49.15" customHeight="1">
      <c r="B84" s="29"/>
      <c r="C84" s="124" t="s">
        <v>139</v>
      </c>
      <c r="D84" s="124" t="s">
        <v>126</v>
      </c>
      <c r="E84" s="125" t="s">
        <v>1055</v>
      </c>
      <c r="F84" s="126" t="s">
        <v>1056</v>
      </c>
      <c r="G84" s="127" t="s">
        <v>1052</v>
      </c>
      <c r="H84" s="128">
        <v>1</v>
      </c>
      <c r="I84" s="129"/>
      <c r="J84" s="130">
        <f>ROUND(I84*H84,2)</f>
        <v>0</v>
      </c>
      <c r="K84" s="126" t="s">
        <v>1048</v>
      </c>
      <c r="L84" s="29"/>
      <c r="M84" s="131" t="s">
        <v>19</v>
      </c>
      <c r="N84" s="132" t="s">
        <v>44</v>
      </c>
      <c r="P84" s="133">
        <f>O84*H84</f>
        <v>0</v>
      </c>
      <c r="Q84" s="133">
        <v>0</v>
      </c>
      <c r="R84" s="133">
        <f>Q84*H84</f>
        <v>0</v>
      </c>
      <c r="S84" s="133">
        <v>0</v>
      </c>
      <c r="T84" s="134">
        <f>S84*H84</f>
        <v>0</v>
      </c>
      <c r="AR84" s="135" t="s">
        <v>145</v>
      </c>
      <c r="AT84" s="135" t="s">
        <v>126</v>
      </c>
      <c r="AU84" s="135" t="s">
        <v>81</v>
      </c>
      <c r="AY84" s="14" t="s">
        <v>123</v>
      </c>
      <c r="BE84" s="136">
        <f>IF(N84="základní",J84,0)</f>
        <v>0</v>
      </c>
      <c r="BF84" s="136">
        <f>IF(N84="snížená",J84,0)</f>
        <v>0</v>
      </c>
      <c r="BG84" s="136">
        <f>IF(N84="zákl. přenesená",J84,0)</f>
        <v>0</v>
      </c>
      <c r="BH84" s="136">
        <f>IF(N84="sníž. přenesená",J84,0)</f>
        <v>0</v>
      </c>
      <c r="BI84" s="136">
        <f>IF(N84="nulová",J84,0)</f>
        <v>0</v>
      </c>
      <c r="BJ84" s="14" t="s">
        <v>81</v>
      </c>
      <c r="BK84" s="136">
        <f>ROUND(I84*H84,2)</f>
        <v>0</v>
      </c>
      <c r="BL84" s="14" t="s">
        <v>145</v>
      </c>
      <c r="BM84" s="135" t="s">
        <v>1057</v>
      </c>
    </row>
    <row r="85" spans="2:65" s="1" customFormat="1" ht="33" customHeight="1">
      <c r="B85" s="29"/>
      <c r="C85" s="124" t="s">
        <v>145</v>
      </c>
      <c r="D85" s="124" t="s">
        <v>126</v>
      </c>
      <c r="E85" s="125" t="s">
        <v>1058</v>
      </c>
      <c r="F85" s="126" t="s">
        <v>1059</v>
      </c>
      <c r="G85" s="127" t="s">
        <v>1047</v>
      </c>
      <c r="H85" s="160"/>
      <c r="I85" s="129"/>
      <c r="J85" s="130">
        <f>ROUND(I85*H85,2)</f>
        <v>0</v>
      </c>
      <c r="K85" s="126" t="s">
        <v>1048</v>
      </c>
      <c r="L85" s="29"/>
      <c r="M85" s="131" t="s">
        <v>19</v>
      </c>
      <c r="N85" s="132" t="s">
        <v>44</v>
      </c>
      <c r="P85" s="133">
        <f>O85*H85</f>
        <v>0</v>
      </c>
      <c r="Q85" s="133">
        <v>0</v>
      </c>
      <c r="R85" s="133">
        <f>Q85*H85</f>
        <v>0</v>
      </c>
      <c r="S85" s="133">
        <v>0</v>
      </c>
      <c r="T85" s="134">
        <f>S85*H85</f>
        <v>0</v>
      </c>
      <c r="AR85" s="135" t="s">
        <v>145</v>
      </c>
      <c r="AT85" s="135" t="s">
        <v>126</v>
      </c>
      <c r="AU85" s="135" t="s">
        <v>81</v>
      </c>
      <c r="AY85" s="14" t="s">
        <v>123</v>
      </c>
      <c r="BE85" s="136">
        <f>IF(N85="základní",J85,0)</f>
        <v>0</v>
      </c>
      <c r="BF85" s="136">
        <f>IF(N85="snížená",J85,0)</f>
        <v>0</v>
      </c>
      <c r="BG85" s="136">
        <f>IF(N85="zákl. přenesená",J85,0)</f>
        <v>0</v>
      </c>
      <c r="BH85" s="136">
        <f>IF(N85="sníž. přenesená",J85,0)</f>
        <v>0</v>
      </c>
      <c r="BI85" s="136">
        <f>IF(N85="nulová",J85,0)</f>
        <v>0</v>
      </c>
      <c r="BJ85" s="14" t="s">
        <v>81</v>
      </c>
      <c r="BK85" s="136">
        <f>ROUND(I85*H85,2)</f>
        <v>0</v>
      </c>
      <c r="BL85" s="14" t="s">
        <v>145</v>
      </c>
      <c r="BM85" s="135" t="s">
        <v>1060</v>
      </c>
    </row>
    <row r="86" spans="2:65" s="1" customFormat="1" ht="16.5" customHeight="1">
      <c r="B86" s="29"/>
      <c r="C86" s="124" t="s">
        <v>149</v>
      </c>
      <c r="D86" s="124" t="s">
        <v>126</v>
      </c>
      <c r="E86" s="125" t="s">
        <v>1061</v>
      </c>
      <c r="F86" s="126" t="s">
        <v>1062</v>
      </c>
      <c r="G86" s="127" t="s">
        <v>1047</v>
      </c>
      <c r="H86" s="160"/>
      <c r="I86" s="129"/>
      <c r="J86" s="130">
        <f>ROUND(I86*H86,2)</f>
        <v>0</v>
      </c>
      <c r="K86" s="126" t="s">
        <v>1048</v>
      </c>
      <c r="L86" s="29"/>
      <c r="M86" s="151" t="s">
        <v>19</v>
      </c>
      <c r="N86" s="152" t="s">
        <v>44</v>
      </c>
      <c r="O86" s="153"/>
      <c r="P86" s="154">
        <f>O86*H86</f>
        <v>0</v>
      </c>
      <c r="Q86" s="154">
        <v>0</v>
      </c>
      <c r="R86" s="154">
        <f>Q86*H86</f>
        <v>0</v>
      </c>
      <c r="S86" s="154">
        <v>0</v>
      </c>
      <c r="T86" s="155">
        <f>S86*H86</f>
        <v>0</v>
      </c>
      <c r="AR86" s="135" t="s">
        <v>145</v>
      </c>
      <c r="AT86" s="135" t="s">
        <v>126</v>
      </c>
      <c r="AU86" s="135" t="s">
        <v>81</v>
      </c>
      <c r="AY86" s="14" t="s">
        <v>123</v>
      </c>
      <c r="BE86" s="136">
        <f>IF(N86="základní",J86,0)</f>
        <v>0</v>
      </c>
      <c r="BF86" s="136">
        <f>IF(N86="snížená",J86,0)</f>
        <v>0</v>
      </c>
      <c r="BG86" s="136">
        <f>IF(N86="zákl. přenesená",J86,0)</f>
        <v>0</v>
      </c>
      <c r="BH86" s="136">
        <f>IF(N86="sníž. přenesená",J86,0)</f>
        <v>0</v>
      </c>
      <c r="BI86" s="136">
        <f>IF(N86="nulová",J86,0)</f>
        <v>0</v>
      </c>
      <c r="BJ86" s="14" t="s">
        <v>81</v>
      </c>
      <c r="BK86" s="136">
        <f>ROUND(I86*H86,2)</f>
        <v>0</v>
      </c>
      <c r="BL86" s="14" t="s">
        <v>145</v>
      </c>
      <c r="BM86" s="135" t="s">
        <v>1063</v>
      </c>
    </row>
    <row r="87" spans="2:65" s="1" customFormat="1" ht="6.9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29"/>
    </row>
  </sheetData>
  <sheetProtection algorithmName="SHA-512" hashValue="dix8P3BbyBNu2tOExSVEkI/7jdrR6La86+FUHHyD++dw1G+s8SN+fjh7Yaq9xG+D+CvQjsqdPo7XcLAMsThAmw==" saltValue="cr3mUWa2/1+hsYz9tnvjcIYxNmNXhHgN1TXaKHvU+1VC1JnIa1zo8SBfv1uBMUP+rfzA+5tkGBNa68vUijDEAw==" spinCount="100000" sheet="1" objects="1" scenarios="1" formatColumns="0" formatRows="0" autoFilter="0"/>
  <autoFilter ref="C79:K86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58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zoomScale="110" zoomScaleNormal="110" workbookViewId="0"/>
  </sheetViews>
  <sheetFormatPr defaultRowHeight="12.75"/>
  <cols>
    <col min="1" max="1" width="8.33203125" style="161" customWidth="1"/>
    <col min="2" max="2" width="1.6640625" style="161" customWidth="1"/>
    <col min="3" max="4" width="5" style="161" customWidth="1"/>
    <col min="5" max="5" width="11.6640625" style="161" customWidth="1"/>
    <col min="6" max="6" width="9.1640625" style="161" customWidth="1"/>
    <col min="7" max="7" width="5" style="161" customWidth="1"/>
    <col min="8" max="8" width="77.83203125" style="161" customWidth="1"/>
    <col min="9" max="10" width="20" style="161" customWidth="1"/>
    <col min="11" max="11" width="1.6640625" style="161" customWidth="1"/>
  </cols>
  <sheetData>
    <row r="1" spans="2:11" customFormat="1" ht="37.5" customHeight="1"/>
    <row r="2" spans="2:11" customFormat="1" ht="7.5" customHeight="1">
      <c r="B2" s="162"/>
      <c r="C2" s="163"/>
      <c r="D2" s="163"/>
      <c r="E2" s="163"/>
      <c r="F2" s="163"/>
      <c r="G2" s="163"/>
      <c r="H2" s="163"/>
      <c r="I2" s="163"/>
      <c r="J2" s="163"/>
      <c r="K2" s="164"/>
    </row>
    <row r="3" spans="2:11" s="12" customFormat="1" ht="45" customHeight="1">
      <c r="B3" s="165"/>
      <c r="C3" s="289" t="s">
        <v>1064</v>
      </c>
      <c r="D3" s="289"/>
      <c r="E3" s="289"/>
      <c r="F3" s="289"/>
      <c r="G3" s="289"/>
      <c r="H3" s="289"/>
      <c r="I3" s="289"/>
      <c r="J3" s="289"/>
      <c r="K3" s="166"/>
    </row>
    <row r="4" spans="2:11" customFormat="1" ht="25.5" customHeight="1">
      <c r="B4" s="167"/>
      <c r="C4" s="288" t="s">
        <v>1065</v>
      </c>
      <c r="D4" s="288"/>
      <c r="E4" s="288"/>
      <c r="F4" s="288"/>
      <c r="G4" s="288"/>
      <c r="H4" s="288"/>
      <c r="I4" s="288"/>
      <c r="J4" s="288"/>
      <c r="K4" s="168"/>
    </row>
    <row r="5" spans="2:11" customFormat="1" ht="5.25" customHeight="1">
      <c r="B5" s="167"/>
      <c r="C5" s="169"/>
      <c r="D5" s="169"/>
      <c r="E5" s="169"/>
      <c r="F5" s="169"/>
      <c r="G5" s="169"/>
      <c r="H5" s="169"/>
      <c r="I5" s="169"/>
      <c r="J5" s="169"/>
      <c r="K5" s="168"/>
    </row>
    <row r="6" spans="2:11" customFormat="1" ht="15" customHeight="1">
      <c r="B6" s="167"/>
      <c r="C6" s="287" t="s">
        <v>1066</v>
      </c>
      <c r="D6" s="287"/>
      <c r="E6" s="287"/>
      <c r="F6" s="287"/>
      <c r="G6" s="287"/>
      <c r="H6" s="287"/>
      <c r="I6" s="287"/>
      <c r="J6" s="287"/>
      <c r="K6" s="168"/>
    </row>
    <row r="7" spans="2:11" customFormat="1" ht="15" customHeight="1">
      <c r="B7" s="171"/>
      <c r="C7" s="287" t="s">
        <v>1067</v>
      </c>
      <c r="D7" s="287"/>
      <c r="E7" s="287"/>
      <c r="F7" s="287"/>
      <c r="G7" s="287"/>
      <c r="H7" s="287"/>
      <c r="I7" s="287"/>
      <c r="J7" s="287"/>
      <c r="K7" s="168"/>
    </row>
    <row r="8" spans="2:11" customFormat="1" ht="12.75" customHeight="1">
      <c r="B8" s="171"/>
      <c r="C8" s="170"/>
      <c r="D8" s="170"/>
      <c r="E8" s="170"/>
      <c r="F8" s="170"/>
      <c r="G8" s="170"/>
      <c r="H8" s="170"/>
      <c r="I8" s="170"/>
      <c r="J8" s="170"/>
      <c r="K8" s="168"/>
    </row>
    <row r="9" spans="2:11" customFormat="1" ht="15" customHeight="1">
      <c r="B9" s="171"/>
      <c r="C9" s="287" t="s">
        <v>1068</v>
      </c>
      <c r="D9" s="287"/>
      <c r="E9" s="287"/>
      <c r="F9" s="287"/>
      <c r="G9" s="287"/>
      <c r="H9" s="287"/>
      <c r="I9" s="287"/>
      <c r="J9" s="287"/>
      <c r="K9" s="168"/>
    </row>
    <row r="10" spans="2:11" customFormat="1" ht="15" customHeight="1">
      <c r="B10" s="171"/>
      <c r="C10" s="170"/>
      <c r="D10" s="287" t="s">
        <v>1069</v>
      </c>
      <c r="E10" s="287"/>
      <c r="F10" s="287"/>
      <c r="G10" s="287"/>
      <c r="H10" s="287"/>
      <c r="I10" s="287"/>
      <c r="J10" s="287"/>
      <c r="K10" s="168"/>
    </row>
    <row r="11" spans="2:11" customFormat="1" ht="15" customHeight="1">
      <c r="B11" s="171"/>
      <c r="C11" s="172"/>
      <c r="D11" s="287" t="s">
        <v>1070</v>
      </c>
      <c r="E11" s="287"/>
      <c r="F11" s="287"/>
      <c r="G11" s="287"/>
      <c r="H11" s="287"/>
      <c r="I11" s="287"/>
      <c r="J11" s="287"/>
      <c r="K11" s="168"/>
    </row>
    <row r="12" spans="2:11" customFormat="1" ht="15" customHeight="1">
      <c r="B12" s="171"/>
      <c r="C12" s="172"/>
      <c r="D12" s="170"/>
      <c r="E12" s="170"/>
      <c r="F12" s="170"/>
      <c r="G12" s="170"/>
      <c r="H12" s="170"/>
      <c r="I12" s="170"/>
      <c r="J12" s="170"/>
      <c r="K12" s="168"/>
    </row>
    <row r="13" spans="2:11" customFormat="1" ht="15" customHeight="1">
      <c r="B13" s="171"/>
      <c r="C13" s="172"/>
      <c r="D13" s="173" t="s">
        <v>1071</v>
      </c>
      <c r="E13" s="170"/>
      <c r="F13" s="170"/>
      <c r="G13" s="170"/>
      <c r="H13" s="170"/>
      <c r="I13" s="170"/>
      <c r="J13" s="170"/>
      <c r="K13" s="168"/>
    </row>
    <row r="14" spans="2:11" customFormat="1" ht="12.75" customHeight="1">
      <c r="B14" s="171"/>
      <c r="C14" s="172"/>
      <c r="D14" s="172"/>
      <c r="E14" s="172"/>
      <c r="F14" s="172"/>
      <c r="G14" s="172"/>
      <c r="H14" s="172"/>
      <c r="I14" s="172"/>
      <c r="J14" s="172"/>
      <c r="K14" s="168"/>
    </row>
    <row r="15" spans="2:11" customFormat="1" ht="15" customHeight="1">
      <c r="B15" s="171"/>
      <c r="C15" s="172"/>
      <c r="D15" s="287" t="s">
        <v>1072</v>
      </c>
      <c r="E15" s="287"/>
      <c r="F15" s="287"/>
      <c r="G15" s="287"/>
      <c r="H15" s="287"/>
      <c r="I15" s="287"/>
      <c r="J15" s="287"/>
      <c r="K15" s="168"/>
    </row>
    <row r="16" spans="2:11" customFormat="1" ht="15" customHeight="1">
      <c r="B16" s="171"/>
      <c r="C16" s="172"/>
      <c r="D16" s="287" t="s">
        <v>1073</v>
      </c>
      <c r="E16" s="287"/>
      <c r="F16" s="287"/>
      <c r="G16" s="287"/>
      <c r="H16" s="287"/>
      <c r="I16" s="287"/>
      <c r="J16" s="287"/>
      <c r="K16" s="168"/>
    </row>
    <row r="17" spans="2:11" customFormat="1" ht="15" customHeight="1">
      <c r="B17" s="171"/>
      <c r="C17" s="172"/>
      <c r="D17" s="287" t="s">
        <v>1074</v>
      </c>
      <c r="E17" s="287"/>
      <c r="F17" s="287"/>
      <c r="G17" s="287"/>
      <c r="H17" s="287"/>
      <c r="I17" s="287"/>
      <c r="J17" s="287"/>
      <c r="K17" s="168"/>
    </row>
    <row r="18" spans="2:11" customFormat="1" ht="15" customHeight="1">
      <c r="B18" s="171"/>
      <c r="C18" s="172"/>
      <c r="D18" s="172"/>
      <c r="E18" s="174" t="s">
        <v>80</v>
      </c>
      <c r="F18" s="287" t="s">
        <v>1075</v>
      </c>
      <c r="G18" s="287"/>
      <c r="H18" s="287"/>
      <c r="I18" s="287"/>
      <c r="J18" s="287"/>
      <c r="K18" s="168"/>
    </row>
    <row r="19" spans="2:11" customFormat="1" ht="15" customHeight="1">
      <c r="B19" s="171"/>
      <c r="C19" s="172"/>
      <c r="D19" s="172"/>
      <c r="E19" s="174" t="s">
        <v>1076</v>
      </c>
      <c r="F19" s="287" t="s">
        <v>1077</v>
      </c>
      <c r="G19" s="287"/>
      <c r="H19" s="287"/>
      <c r="I19" s="287"/>
      <c r="J19" s="287"/>
      <c r="K19" s="168"/>
    </row>
    <row r="20" spans="2:11" customFormat="1" ht="15" customHeight="1">
      <c r="B20" s="171"/>
      <c r="C20" s="172"/>
      <c r="D20" s="172"/>
      <c r="E20" s="174" t="s">
        <v>1078</v>
      </c>
      <c r="F20" s="287" t="s">
        <v>1079</v>
      </c>
      <c r="G20" s="287"/>
      <c r="H20" s="287"/>
      <c r="I20" s="287"/>
      <c r="J20" s="287"/>
      <c r="K20" s="168"/>
    </row>
    <row r="21" spans="2:11" customFormat="1" ht="15" customHeight="1">
      <c r="B21" s="171"/>
      <c r="C21" s="172"/>
      <c r="D21" s="172"/>
      <c r="E21" s="174" t="s">
        <v>90</v>
      </c>
      <c r="F21" s="287" t="s">
        <v>1080</v>
      </c>
      <c r="G21" s="287"/>
      <c r="H21" s="287"/>
      <c r="I21" s="287"/>
      <c r="J21" s="287"/>
      <c r="K21" s="168"/>
    </row>
    <row r="22" spans="2:11" customFormat="1" ht="15" customHeight="1">
      <c r="B22" s="171"/>
      <c r="C22" s="172"/>
      <c r="D22" s="172"/>
      <c r="E22" s="174" t="s">
        <v>901</v>
      </c>
      <c r="F22" s="287" t="s">
        <v>902</v>
      </c>
      <c r="G22" s="287"/>
      <c r="H22" s="287"/>
      <c r="I22" s="287"/>
      <c r="J22" s="287"/>
      <c r="K22" s="168"/>
    </row>
    <row r="23" spans="2:11" customFormat="1" ht="15" customHeight="1">
      <c r="B23" s="171"/>
      <c r="C23" s="172"/>
      <c r="D23" s="172"/>
      <c r="E23" s="174" t="s">
        <v>1081</v>
      </c>
      <c r="F23" s="287" t="s">
        <v>1082</v>
      </c>
      <c r="G23" s="287"/>
      <c r="H23" s="287"/>
      <c r="I23" s="287"/>
      <c r="J23" s="287"/>
      <c r="K23" s="168"/>
    </row>
    <row r="24" spans="2:11" customFormat="1" ht="12.75" customHeight="1">
      <c r="B24" s="171"/>
      <c r="C24" s="172"/>
      <c r="D24" s="172"/>
      <c r="E24" s="172"/>
      <c r="F24" s="172"/>
      <c r="G24" s="172"/>
      <c r="H24" s="172"/>
      <c r="I24" s="172"/>
      <c r="J24" s="172"/>
      <c r="K24" s="168"/>
    </row>
    <row r="25" spans="2:11" customFormat="1" ht="15" customHeight="1">
      <c r="B25" s="171"/>
      <c r="C25" s="287" t="s">
        <v>1083</v>
      </c>
      <c r="D25" s="287"/>
      <c r="E25" s="287"/>
      <c r="F25" s="287"/>
      <c r="G25" s="287"/>
      <c r="H25" s="287"/>
      <c r="I25" s="287"/>
      <c r="J25" s="287"/>
      <c r="K25" s="168"/>
    </row>
    <row r="26" spans="2:11" customFormat="1" ht="15" customHeight="1">
      <c r="B26" s="171"/>
      <c r="C26" s="287" t="s">
        <v>1084</v>
      </c>
      <c r="D26" s="287"/>
      <c r="E26" s="287"/>
      <c r="F26" s="287"/>
      <c r="G26" s="287"/>
      <c r="H26" s="287"/>
      <c r="I26" s="287"/>
      <c r="J26" s="287"/>
      <c r="K26" s="168"/>
    </row>
    <row r="27" spans="2:11" customFormat="1" ht="15" customHeight="1">
      <c r="B27" s="171"/>
      <c r="C27" s="170"/>
      <c r="D27" s="287" t="s">
        <v>1085</v>
      </c>
      <c r="E27" s="287"/>
      <c r="F27" s="287"/>
      <c r="G27" s="287"/>
      <c r="H27" s="287"/>
      <c r="I27" s="287"/>
      <c r="J27" s="287"/>
      <c r="K27" s="168"/>
    </row>
    <row r="28" spans="2:11" customFormat="1" ht="15" customHeight="1">
      <c r="B28" s="171"/>
      <c r="C28" s="172"/>
      <c r="D28" s="287" t="s">
        <v>1086</v>
      </c>
      <c r="E28" s="287"/>
      <c r="F28" s="287"/>
      <c r="G28" s="287"/>
      <c r="H28" s="287"/>
      <c r="I28" s="287"/>
      <c r="J28" s="287"/>
      <c r="K28" s="168"/>
    </row>
    <row r="29" spans="2:11" customFormat="1" ht="12.75" customHeight="1">
      <c r="B29" s="171"/>
      <c r="C29" s="172"/>
      <c r="D29" s="172"/>
      <c r="E29" s="172"/>
      <c r="F29" s="172"/>
      <c r="G29" s="172"/>
      <c r="H29" s="172"/>
      <c r="I29" s="172"/>
      <c r="J29" s="172"/>
      <c r="K29" s="168"/>
    </row>
    <row r="30" spans="2:11" customFormat="1" ht="15" customHeight="1">
      <c r="B30" s="171"/>
      <c r="C30" s="172"/>
      <c r="D30" s="287" t="s">
        <v>1087</v>
      </c>
      <c r="E30" s="287"/>
      <c r="F30" s="287"/>
      <c r="G30" s="287"/>
      <c r="H30" s="287"/>
      <c r="I30" s="287"/>
      <c r="J30" s="287"/>
      <c r="K30" s="168"/>
    </row>
    <row r="31" spans="2:11" customFormat="1" ht="15" customHeight="1">
      <c r="B31" s="171"/>
      <c r="C31" s="172"/>
      <c r="D31" s="287" t="s">
        <v>1088</v>
      </c>
      <c r="E31" s="287"/>
      <c r="F31" s="287"/>
      <c r="G31" s="287"/>
      <c r="H31" s="287"/>
      <c r="I31" s="287"/>
      <c r="J31" s="287"/>
      <c r="K31" s="168"/>
    </row>
    <row r="32" spans="2:11" customFormat="1" ht="12.75" customHeight="1">
      <c r="B32" s="171"/>
      <c r="C32" s="172"/>
      <c r="D32" s="172"/>
      <c r="E32" s="172"/>
      <c r="F32" s="172"/>
      <c r="G32" s="172"/>
      <c r="H32" s="172"/>
      <c r="I32" s="172"/>
      <c r="J32" s="172"/>
      <c r="K32" s="168"/>
    </row>
    <row r="33" spans="2:11" customFormat="1" ht="15" customHeight="1">
      <c r="B33" s="171"/>
      <c r="C33" s="172"/>
      <c r="D33" s="287" t="s">
        <v>1089</v>
      </c>
      <c r="E33" s="287"/>
      <c r="F33" s="287"/>
      <c r="G33" s="287"/>
      <c r="H33" s="287"/>
      <c r="I33" s="287"/>
      <c r="J33" s="287"/>
      <c r="K33" s="168"/>
    </row>
    <row r="34" spans="2:11" customFormat="1" ht="15" customHeight="1">
      <c r="B34" s="171"/>
      <c r="C34" s="172"/>
      <c r="D34" s="287" t="s">
        <v>1090</v>
      </c>
      <c r="E34" s="287"/>
      <c r="F34" s="287"/>
      <c r="G34" s="287"/>
      <c r="H34" s="287"/>
      <c r="I34" s="287"/>
      <c r="J34" s="287"/>
      <c r="K34" s="168"/>
    </row>
    <row r="35" spans="2:11" customFormat="1" ht="15" customHeight="1">
      <c r="B35" s="171"/>
      <c r="C35" s="172"/>
      <c r="D35" s="287" t="s">
        <v>1091</v>
      </c>
      <c r="E35" s="287"/>
      <c r="F35" s="287"/>
      <c r="G35" s="287"/>
      <c r="H35" s="287"/>
      <c r="I35" s="287"/>
      <c r="J35" s="287"/>
      <c r="K35" s="168"/>
    </row>
    <row r="36" spans="2:11" customFormat="1" ht="15" customHeight="1">
      <c r="B36" s="171"/>
      <c r="C36" s="172"/>
      <c r="D36" s="170"/>
      <c r="E36" s="173" t="s">
        <v>110</v>
      </c>
      <c r="F36" s="170"/>
      <c r="G36" s="287" t="s">
        <v>1092</v>
      </c>
      <c r="H36" s="287"/>
      <c r="I36" s="287"/>
      <c r="J36" s="287"/>
      <c r="K36" s="168"/>
    </row>
    <row r="37" spans="2:11" customFormat="1" ht="30.75" customHeight="1">
      <c r="B37" s="171"/>
      <c r="C37" s="172"/>
      <c r="D37" s="170"/>
      <c r="E37" s="173" t="s">
        <v>1093</v>
      </c>
      <c r="F37" s="170"/>
      <c r="G37" s="287" t="s">
        <v>1094</v>
      </c>
      <c r="H37" s="287"/>
      <c r="I37" s="287"/>
      <c r="J37" s="287"/>
      <c r="K37" s="168"/>
    </row>
    <row r="38" spans="2:11" customFormat="1" ht="15" customHeight="1">
      <c r="B38" s="171"/>
      <c r="C38" s="172"/>
      <c r="D38" s="170"/>
      <c r="E38" s="173" t="s">
        <v>54</v>
      </c>
      <c r="F38" s="170"/>
      <c r="G38" s="287" t="s">
        <v>1095</v>
      </c>
      <c r="H38" s="287"/>
      <c r="I38" s="287"/>
      <c r="J38" s="287"/>
      <c r="K38" s="168"/>
    </row>
    <row r="39" spans="2:11" customFormat="1" ht="15" customHeight="1">
      <c r="B39" s="171"/>
      <c r="C39" s="172"/>
      <c r="D39" s="170"/>
      <c r="E39" s="173" t="s">
        <v>55</v>
      </c>
      <c r="F39" s="170"/>
      <c r="G39" s="287" t="s">
        <v>1096</v>
      </c>
      <c r="H39" s="287"/>
      <c r="I39" s="287"/>
      <c r="J39" s="287"/>
      <c r="K39" s="168"/>
    </row>
    <row r="40" spans="2:11" customFormat="1" ht="15" customHeight="1">
      <c r="B40" s="171"/>
      <c r="C40" s="172"/>
      <c r="D40" s="170"/>
      <c r="E40" s="173" t="s">
        <v>111</v>
      </c>
      <c r="F40" s="170"/>
      <c r="G40" s="287" t="s">
        <v>1097</v>
      </c>
      <c r="H40" s="287"/>
      <c r="I40" s="287"/>
      <c r="J40" s="287"/>
      <c r="K40" s="168"/>
    </row>
    <row r="41" spans="2:11" customFormat="1" ht="15" customHeight="1">
      <c r="B41" s="171"/>
      <c r="C41" s="172"/>
      <c r="D41" s="170"/>
      <c r="E41" s="173" t="s">
        <v>112</v>
      </c>
      <c r="F41" s="170"/>
      <c r="G41" s="287" t="s">
        <v>1098</v>
      </c>
      <c r="H41" s="287"/>
      <c r="I41" s="287"/>
      <c r="J41" s="287"/>
      <c r="K41" s="168"/>
    </row>
    <row r="42" spans="2:11" customFormat="1" ht="15" customHeight="1">
      <c r="B42" s="171"/>
      <c r="C42" s="172"/>
      <c r="D42" s="170"/>
      <c r="E42" s="173" t="s">
        <v>1099</v>
      </c>
      <c r="F42" s="170"/>
      <c r="G42" s="287" t="s">
        <v>1100</v>
      </c>
      <c r="H42" s="287"/>
      <c r="I42" s="287"/>
      <c r="J42" s="287"/>
      <c r="K42" s="168"/>
    </row>
    <row r="43" spans="2:11" customFormat="1" ht="15" customHeight="1">
      <c r="B43" s="171"/>
      <c r="C43" s="172"/>
      <c r="D43" s="170"/>
      <c r="E43" s="173"/>
      <c r="F43" s="170"/>
      <c r="G43" s="287" t="s">
        <v>1101</v>
      </c>
      <c r="H43" s="287"/>
      <c r="I43" s="287"/>
      <c r="J43" s="287"/>
      <c r="K43" s="168"/>
    </row>
    <row r="44" spans="2:11" customFormat="1" ht="15" customHeight="1">
      <c r="B44" s="171"/>
      <c r="C44" s="172"/>
      <c r="D44" s="170"/>
      <c r="E44" s="173" t="s">
        <v>1102</v>
      </c>
      <c r="F44" s="170"/>
      <c r="G44" s="287" t="s">
        <v>1103</v>
      </c>
      <c r="H44" s="287"/>
      <c r="I44" s="287"/>
      <c r="J44" s="287"/>
      <c r="K44" s="168"/>
    </row>
    <row r="45" spans="2:11" customFormat="1" ht="15" customHeight="1">
      <c r="B45" s="171"/>
      <c r="C45" s="172"/>
      <c r="D45" s="170"/>
      <c r="E45" s="173" t="s">
        <v>114</v>
      </c>
      <c r="F45" s="170"/>
      <c r="G45" s="287" t="s">
        <v>1104</v>
      </c>
      <c r="H45" s="287"/>
      <c r="I45" s="287"/>
      <c r="J45" s="287"/>
      <c r="K45" s="168"/>
    </row>
    <row r="46" spans="2:11" customFormat="1" ht="12.75" customHeight="1">
      <c r="B46" s="171"/>
      <c r="C46" s="172"/>
      <c r="D46" s="170"/>
      <c r="E46" s="170"/>
      <c r="F46" s="170"/>
      <c r="G46" s="170"/>
      <c r="H46" s="170"/>
      <c r="I46" s="170"/>
      <c r="J46" s="170"/>
      <c r="K46" s="168"/>
    </row>
    <row r="47" spans="2:11" customFormat="1" ht="15" customHeight="1">
      <c r="B47" s="171"/>
      <c r="C47" s="172"/>
      <c r="D47" s="287" t="s">
        <v>1105</v>
      </c>
      <c r="E47" s="287"/>
      <c r="F47" s="287"/>
      <c r="G47" s="287"/>
      <c r="H47" s="287"/>
      <c r="I47" s="287"/>
      <c r="J47" s="287"/>
      <c r="K47" s="168"/>
    </row>
    <row r="48" spans="2:11" customFormat="1" ht="15" customHeight="1">
      <c r="B48" s="171"/>
      <c r="C48" s="172"/>
      <c r="D48" s="172"/>
      <c r="E48" s="287" t="s">
        <v>1106</v>
      </c>
      <c r="F48" s="287"/>
      <c r="G48" s="287"/>
      <c r="H48" s="287"/>
      <c r="I48" s="287"/>
      <c r="J48" s="287"/>
      <c r="K48" s="168"/>
    </row>
    <row r="49" spans="2:11" customFormat="1" ht="15" customHeight="1">
      <c r="B49" s="171"/>
      <c r="C49" s="172"/>
      <c r="D49" s="172"/>
      <c r="E49" s="287" t="s">
        <v>1107</v>
      </c>
      <c r="F49" s="287"/>
      <c r="G49" s="287"/>
      <c r="H49" s="287"/>
      <c r="I49" s="287"/>
      <c r="J49" s="287"/>
      <c r="K49" s="168"/>
    </row>
    <row r="50" spans="2:11" customFormat="1" ht="15" customHeight="1">
      <c r="B50" s="171"/>
      <c r="C50" s="172"/>
      <c r="D50" s="172"/>
      <c r="E50" s="287" t="s">
        <v>1108</v>
      </c>
      <c r="F50" s="287"/>
      <c r="G50" s="287"/>
      <c r="H50" s="287"/>
      <c r="I50" s="287"/>
      <c r="J50" s="287"/>
      <c r="K50" s="168"/>
    </row>
    <row r="51" spans="2:11" customFormat="1" ht="15" customHeight="1">
      <c r="B51" s="171"/>
      <c r="C51" s="172"/>
      <c r="D51" s="287" t="s">
        <v>1109</v>
      </c>
      <c r="E51" s="287"/>
      <c r="F51" s="287"/>
      <c r="G51" s="287"/>
      <c r="H51" s="287"/>
      <c r="I51" s="287"/>
      <c r="J51" s="287"/>
      <c r="K51" s="168"/>
    </row>
    <row r="52" spans="2:11" customFormat="1" ht="25.5" customHeight="1">
      <c r="B52" s="167"/>
      <c r="C52" s="288" t="s">
        <v>1110</v>
      </c>
      <c r="D52" s="288"/>
      <c r="E52" s="288"/>
      <c r="F52" s="288"/>
      <c r="G52" s="288"/>
      <c r="H52" s="288"/>
      <c r="I52" s="288"/>
      <c r="J52" s="288"/>
      <c r="K52" s="168"/>
    </row>
    <row r="53" spans="2:11" customFormat="1" ht="5.25" customHeight="1">
      <c r="B53" s="167"/>
      <c r="C53" s="169"/>
      <c r="D53" s="169"/>
      <c r="E53" s="169"/>
      <c r="F53" s="169"/>
      <c r="G53" s="169"/>
      <c r="H53" s="169"/>
      <c r="I53" s="169"/>
      <c r="J53" s="169"/>
      <c r="K53" s="168"/>
    </row>
    <row r="54" spans="2:11" customFormat="1" ht="15" customHeight="1">
      <c r="B54" s="167"/>
      <c r="C54" s="287" t="s">
        <v>1111</v>
      </c>
      <c r="D54" s="287"/>
      <c r="E54" s="287"/>
      <c r="F54" s="287"/>
      <c r="G54" s="287"/>
      <c r="H54" s="287"/>
      <c r="I54" s="287"/>
      <c r="J54" s="287"/>
      <c r="K54" s="168"/>
    </row>
    <row r="55" spans="2:11" customFormat="1" ht="15" customHeight="1">
      <c r="B55" s="167"/>
      <c r="C55" s="287" t="s">
        <v>1112</v>
      </c>
      <c r="D55" s="287"/>
      <c r="E55" s="287"/>
      <c r="F55" s="287"/>
      <c r="G55" s="287"/>
      <c r="H55" s="287"/>
      <c r="I55" s="287"/>
      <c r="J55" s="287"/>
      <c r="K55" s="168"/>
    </row>
    <row r="56" spans="2:11" customFormat="1" ht="12.75" customHeight="1">
      <c r="B56" s="167"/>
      <c r="C56" s="170"/>
      <c r="D56" s="170"/>
      <c r="E56" s="170"/>
      <c r="F56" s="170"/>
      <c r="G56" s="170"/>
      <c r="H56" s="170"/>
      <c r="I56" s="170"/>
      <c r="J56" s="170"/>
      <c r="K56" s="168"/>
    </row>
    <row r="57" spans="2:11" customFormat="1" ht="15" customHeight="1">
      <c r="B57" s="167"/>
      <c r="C57" s="287" t="s">
        <v>1113</v>
      </c>
      <c r="D57" s="287"/>
      <c r="E57" s="287"/>
      <c r="F57" s="287"/>
      <c r="G57" s="287"/>
      <c r="H57" s="287"/>
      <c r="I57" s="287"/>
      <c r="J57" s="287"/>
      <c r="K57" s="168"/>
    </row>
    <row r="58" spans="2:11" customFormat="1" ht="15" customHeight="1">
      <c r="B58" s="167"/>
      <c r="C58" s="172"/>
      <c r="D58" s="287" t="s">
        <v>1114</v>
      </c>
      <c r="E58" s="287"/>
      <c r="F58" s="287"/>
      <c r="G58" s="287"/>
      <c r="H58" s="287"/>
      <c r="I58" s="287"/>
      <c r="J58" s="287"/>
      <c r="K58" s="168"/>
    </row>
    <row r="59" spans="2:11" customFormat="1" ht="15" customHeight="1">
      <c r="B59" s="167"/>
      <c r="C59" s="172"/>
      <c r="D59" s="287" t="s">
        <v>1115</v>
      </c>
      <c r="E59" s="287"/>
      <c r="F59" s="287"/>
      <c r="G59" s="287"/>
      <c r="H59" s="287"/>
      <c r="I59" s="287"/>
      <c r="J59" s="287"/>
      <c r="K59" s="168"/>
    </row>
    <row r="60" spans="2:11" customFormat="1" ht="15" customHeight="1">
      <c r="B60" s="167"/>
      <c r="C60" s="172"/>
      <c r="D60" s="287" t="s">
        <v>1116</v>
      </c>
      <c r="E60" s="287"/>
      <c r="F60" s="287"/>
      <c r="G60" s="287"/>
      <c r="H60" s="287"/>
      <c r="I60" s="287"/>
      <c r="J60" s="287"/>
      <c r="K60" s="168"/>
    </row>
    <row r="61" spans="2:11" customFormat="1" ht="15" customHeight="1">
      <c r="B61" s="167"/>
      <c r="C61" s="172"/>
      <c r="D61" s="287" t="s">
        <v>1117</v>
      </c>
      <c r="E61" s="287"/>
      <c r="F61" s="287"/>
      <c r="G61" s="287"/>
      <c r="H61" s="287"/>
      <c r="I61" s="287"/>
      <c r="J61" s="287"/>
      <c r="K61" s="168"/>
    </row>
    <row r="62" spans="2:11" customFormat="1" ht="15" customHeight="1">
      <c r="B62" s="167"/>
      <c r="C62" s="172"/>
      <c r="D62" s="290" t="s">
        <v>1118</v>
      </c>
      <c r="E62" s="290"/>
      <c r="F62" s="290"/>
      <c r="G62" s="290"/>
      <c r="H62" s="290"/>
      <c r="I62" s="290"/>
      <c r="J62" s="290"/>
      <c r="K62" s="168"/>
    </row>
    <row r="63" spans="2:11" customFormat="1" ht="15" customHeight="1">
      <c r="B63" s="167"/>
      <c r="C63" s="172"/>
      <c r="D63" s="287" t="s">
        <v>1119</v>
      </c>
      <c r="E63" s="287"/>
      <c r="F63" s="287"/>
      <c r="G63" s="287"/>
      <c r="H63" s="287"/>
      <c r="I63" s="287"/>
      <c r="J63" s="287"/>
      <c r="K63" s="168"/>
    </row>
    <row r="64" spans="2:11" customFormat="1" ht="12.75" customHeight="1">
      <c r="B64" s="167"/>
      <c r="C64" s="172"/>
      <c r="D64" s="172"/>
      <c r="E64" s="175"/>
      <c r="F64" s="172"/>
      <c r="G64" s="172"/>
      <c r="H64" s="172"/>
      <c r="I64" s="172"/>
      <c r="J64" s="172"/>
      <c r="K64" s="168"/>
    </row>
    <row r="65" spans="2:11" customFormat="1" ht="15" customHeight="1">
      <c r="B65" s="167"/>
      <c r="C65" s="172"/>
      <c r="D65" s="287" t="s">
        <v>1120</v>
      </c>
      <c r="E65" s="287"/>
      <c r="F65" s="287"/>
      <c r="G65" s="287"/>
      <c r="H65" s="287"/>
      <c r="I65" s="287"/>
      <c r="J65" s="287"/>
      <c r="K65" s="168"/>
    </row>
    <row r="66" spans="2:11" customFormat="1" ht="15" customHeight="1">
      <c r="B66" s="167"/>
      <c r="C66" s="172"/>
      <c r="D66" s="290" t="s">
        <v>1121</v>
      </c>
      <c r="E66" s="290"/>
      <c r="F66" s="290"/>
      <c r="G66" s="290"/>
      <c r="H66" s="290"/>
      <c r="I66" s="290"/>
      <c r="J66" s="290"/>
      <c r="K66" s="168"/>
    </row>
    <row r="67" spans="2:11" customFormat="1" ht="15" customHeight="1">
      <c r="B67" s="167"/>
      <c r="C67" s="172"/>
      <c r="D67" s="287" t="s">
        <v>1122</v>
      </c>
      <c r="E67" s="287"/>
      <c r="F67" s="287"/>
      <c r="G67" s="287"/>
      <c r="H67" s="287"/>
      <c r="I67" s="287"/>
      <c r="J67" s="287"/>
      <c r="K67" s="168"/>
    </row>
    <row r="68" spans="2:11" customFormat="1" ht="15" customHeight="1">
      <c r="B68" s="167"/>
      <c r="C68" s="172"/>
      <c r="D68" s="287" t="s">
        <v>1123</v>
      </c>
      <c r="E68" s="287"/>
      <c r="F68" s="287"/>
      <c r="G68" s="287"/>
      <c r="H68" s="287"/>
      <c r="I68" s="287"/>
      <c r="J68" s="287"/>
      <c r="K68" s="168"/>
    </row>
    <row r="69" spans="2:11" customFormat="1" ht="15" customHeight="1">
      <c r="B69" s="167"/>
      <c r="C69" s="172"/>
      <c r="D69" s="287" t="s">
        <v>1124</v>
      </c>
      <c r="E69" s="287"/>
      <c r="F69" s="287"/>
      <c r="G69" s="287"/>
      <c r="H69" s="287"/>
      <c r="I69" s="287"/>
      <c r="J69" s="287"/>
      <c r="K69" s="168"/>
    </row>
    <row r="70" spans="2:11" customFormat="1" ht="15" customHeight="1">
      <c r="B70" s="167"/>
      <c r="C70" s="172"/>
      <c r="D70" s="287" t="s">
        <v>1125</v>
      </c>
      <c r="E70" s="287"/>
      <c r="F70" s="287"/>
      <c r="G70" s="287"/>
      <c r="H70" s="287"/>
      <c r="I70" s="287"/>
      <c r="J70" s="287"/>
      <c r="K70" s="168"/>
    </row>
    <row r="71" spans="2:11" customFormat="1" ht="12.75" customHeight="1">
      <c r="B71" s="176"/>
      <c r="C71" s="177"/>
      <c r="D71" s="177"/>
      <c r="E71" s="177"/>
      <c r="F71" s="177"/>
      <c r="G71" s="177"/>
      <c r="H71" s="177"/>
      <c r="I71" s="177"/>
      <c r="J71" s="177"/>
      <c r="K71" s="178"/>
    </row>
    <row r="72" spans="2:11" customFormat="1" ht="18.75" customHeight="1">
      <c r="B72" s="179"/>
      <c r="C72" s="179"/>
      <c r="D72" s="179"/>
      <c r="E72" s="179"/>
      <c r="F72" s="179"/>
      <c r="G72" s="179"/>
      <c r="H72" s="179"/>
      <c r="I72" s="179"/>
      <c r="J72" s="179"/>
      <c r="K72" s="180"/>
    </row>
    <row r="73" spans="2:11" customFormat="1" ht="18.75" customHeight="1">
      <c r="B73" s="180"/>
      <c r="C73" s="180"/>
      <c r="D73" s="180"/>
      <c r="E73" s="180"/>
      <c r="F73" s="180"/>
      <c r="G73" s="180"/>
      <c r="H73" s="180"/>
      <c r="I73" s="180"/>
      <c r="J73" s="180"/>
      <c r="K73" s="180"/>
    </row>
    <row r="74" spans="2:11" customFormat="1" ht="7.5" customHeight="1">
      <c r="B74" s="181"/>
      <c r="C74" s="182"/>
      <c r="D74" s="182"/>
      <c r="E74" s="182"/>
      <c r="F74" s="182"/>
      <c r="G74" s="182"/>
      <c r="H74" s="182"/>
      <c r="I74" s="182"/>
      <c r="J74" s="182"/>
      <c r="K74" s="183"/>
    </row>
    <row r="75" spans="2:11" customFormat="1" ht="45" customHeight="1">
      <c r="B75" s="184"/>
      <c r="C75" s="291" t="s">
        <v>1126</v>
      </c>
      <c r="D75" s="291"/>
      <c r="E75" s="291"/>
      <c r="F75" s="291"/>
      <c r="G75" s="291"/>
      <c r="H75" s="291"/>
      <c r="I75" s="291"/>
      <c r="J75" s="291"/>
      <c r="K75" s="185"/>
    </row>
    <row r="76" spans="2:11" customFormat="1" ht="17.25" customHeight="1">
      <c r="B76" s="184"/>
      <c r="C76" s="186" t="s">
        <v>1127</v>
      </c>
      <c r="D76" s="186"/>
      <c r="E76" s="186"/>
      <c r="F76" s="186" t="s">
        <v>1128</v>
      </c>
      <c r="G76" s="187"/>
      <c r="H76" s="186" t="s">
        <v>55</v>
      </c>
      <c r="I76" s="186" t="s">
        <v>58</v>
      </c>
      <c r="J76" s="186" t="s">
        <v>1129</v>
      </c>
      <c r="K76" s="185"/>
    </row>
    <row r="77" spans="2:11" customFormat="1" ht="17.25" customHeight="1">
      <c r="B77" s="184"/>
      <c r="C77" s="188" t="s">
        <v>1130</v>
      </c>
      <c r="D77" s="188"/>
      <c r="E77" s="188"/>
      <c r="F77" s="189" t="s">
        <v>1131</v>
      </c>
      <c r="G77" s="190"/>
      <c r="H77" s="188"/>
      <c r="I77" s="188"/>
      <c r="J77" s="188" t="s">
        <v>1132</v>
      </c>
      <c r="K77" s="185"/>
    </row>
    <row r="78" spans="2:11" customFormat="1" ht="5.25" customHeight="1">
      <c r="B78" s="184"/>
      <c r="C78" s="191"/>
      <c r="D78" s="191"/>
      <c r="E78" s="191"/>
      <c r="F78" s="191"/>
      <c r="G78" s="192"/>
      <c r="H78" s="191"/>
      <c r="I78" s="191"/>
      <c r="J78" s="191"/>
      <c r="K78" s="185"/>
    </row>
    <row r="79" spans="2:11" customFormat="1" ht="15" customHeight="1">
      <c r="B79" s="184"/>
      <c r="C79" s="173" t="s">
        <v>54</v>
      </c>
      <c r="D79" s="193"/>
      <c r="E79" s="193"/>
      <c r="F79" s="194" t="s">
        <v>1133</v>
      </c>
      <c r="G79" s="195"/>
      <c r="H79" s="173" t="s">
        <v>1134</v>
      </c>
      <c r="I79" s="173" t="s">
        <v>1135</v>
      </c>
      <c r="J79" s="173">
        <v>20</v>
      </c>
      <c r="K79" s="185"/>
    </row>
    <row r="80" spans="2:11" customFormat="1" ht="15" customHeight="1">
      <c r="B80" s="184"/>
      <c r="C80" s="173" t="s">
        <v>1136</v>
      </c>
      <c r="D80" s="173"/>
      <c r="E80" s="173"/>
      <c r="F80" s="194" t="s">
        <v>1133</v>
      </c>
      <c r="G80" s="195"/>
      <c r="H80" s="173" t="s">
        <v>1137</v>
      </c>
      <c r="I80" s="173" t="s">
        <v>1135</v>
      </c>
      <c r="J80" s="173">
        <v>120</v>
      </c>
      <c r="K80" s="185"/>
    </row>
    <row r="81" spans="2:11" customFormat="1" ht="15" customHeight="1">
      <c r="B81" s="196"/>
      <c r="C81" s="173" t="s">
        <v>1138</v>
      </c>
      <c r="D81" s="173"/>
      <c r="E81" s="173"/>
      <c r="F81" s="194" t="s">
        <v>1139</v>
      </c>
      <c r="G81" s="195"/>
      <c r="H81" s="173" t="s">
        <v>1140</v>
      </c>
      <c r="I81" s="173" t="s">
        <v>1135</v>
      </c>
      <c r="J81" s="173">
        <v>50</v>
      </c>
      <c r="K81" s="185"/>
    </row>
    <row r="82" spans="2:11" customFormat="1" ht="15" customHeight="1">
      <c r="B82" s="196"/>
      <c r="C82" s="173" t="s">
        <v>1141</v>
      </c>
      <c r="D82" s="173"/>
      <c r="E82" s="173"/>
      <c r="F82" s="194" t="s">
        <v>1133</v>
      </c>
      <c r="G82" s="195"/>
      <c r="H82" s="173" t="s">
        <v>1142</v>
      </c>
      <c r="I82" s="173" t="s">
        <v>1143</v>
      </c>
      <c r="J82" s="173"/>
      <c r="K82" s="185"/>
    </row>
    <row r="83" spans="2:11" customFormat="1" ht="15" customHeight="1">
      <c r="B83" s="196"/>
      <c r="C83" s="173" t="s">
        <v>1144</v>
      </c>
      <c r="D83" s="173"/>
      <c r="E83" s="173"/>
      <c r="F83" s="194" t="s">
        <v>1139</v>
      </c>
      <c r="G83" s="173"/>
      <c r="H83" s="173" t="s">
        <v>1145</v>
      </c>
      <c r="I83" s="173" t="s">
        <v>1135</v>
      </c>
      <c r="J83" s="173">
        <v>15</v>
      </c>
      <c r="K83" s="185"/>
    </row>
    <row r="84" spans="2:11" customFormat="1" ht="15" customHeight="1">
      <c r="B84" s="196"/>
      <c r="C84" s="173" t="s">
        <v>1146</v>
      </c>
      <c r="D84" s="173"/>
      <c r="E84" s="173"/>
      <c r="F84" s="194" t="s">
        <v>1139</v>
      </c>
      <c r="G84" s="173"/>
      <c r="H84" s="173" t="s">
        <v>1147</v>
      </c>
      <c r="I84" s="173" t="s">
        <v>1135</v>
      </c>
      <c r="J84" s="173">
        <v>15</v>
      </c>
      <c r="K84" s="185"/>
    </row>
    <row r="85" spans="2:11" customFormat="1" ht="15" customHeight="1">
      <c r="B85" s="196"/>
      <c r="C85" s="173" t="s">
        <v>1148</v>
      </c>
      <c r="D85" s="173"/>
      <c r="E85" s="173"/>
      <c r="F85" s="194" t="s">
        <v>1139</v>
      </c>
      <c r="G85" s="173"/>
      <c r="H85" s="173" t="s">
        <v>1149</v>
      </c>
      <c r="I85" s="173" t="s">
        <v>1135</v>
      </c>
      <c r="J85" s="173">
        <v>20</v>
      </c>
      <c r="K85" s="185"/>
    </row>
    <row r="86" spans="2:11" customFormat="1" ht="15" customHeight="1">
      <c r="B86" s="196"/>
      <c r="C86" s="173" t="s">
        <v>1150</v>
      </c>
      <c r="D86" s="173"/>
      <c r="E86" s="173"/>
      <c r="F86" s="194" t="s">
        <v>1139</v>
      </c>
      <c r="G86" s="173"/>
      <c r="H86" s="173" t="s">
        <v>1151</v>
      </c>
      <c r="I86" s="173" t="s">
        <v>1135</v>
      </c>
      <c r="J86" s="173">
        <v>20</v>
      </c>
      <c r="K86" s="185"/>
    </row>
    <row r="87" spans="2:11" customFormat="1" ht="15" customHeight="1">
      <c r="B87" s="196"/>
      <c r="C87" s="173" t="s">
        <v>1152</v>
      </c>
      <c r="D87" s="173"/>
      <c r="E87" s="173"/>
      <c r="F87" s="194" t="s">
        <v>1139</v>
      </c>
      <c r="G87" s="195"/>
      <c r="H87" s="173" t="s">
        <v>1153</v>
      </c>
      <c r="I87" s="173" t="s">
        <v>1135</v>
      </c>
      <c r="J87" s="173">
        <v>50</v>
      </c>
      <c r="K87" s="185"/>
    </row>
    <row r="88" spans="2:11" customFormat="1" ht="15" customHeight="1">
      <c r="B88" s="196"/>
      <c r="C88" s="173" t="s">
        <v>1154</v>
      </c>
      <c r="D88" s="173"/>
      <c r="E88" s="173"/>
      <c r="F88" s="194" t="s">
        <v>1139</v>
      </c>
      <c r="G88" s="195"/>
      <c r="H88" s="173" t="s">
        <v>1155</v>
      </c>
      <c r="I88" s="173" t="s">
        <v>1135</v>
      </c>
      <c r="J88" s="173">
        <v>20</v>
      </c>
      <c r="K88" s="185"/>
    </row>
    <row r="89" spans="2:11" customFormat="1" ht="15" customHeight="1">
      <c r="B89" s="196"/>
      <c r="C89" s="173" t="s">
        <v>1156</v>
      </c>
      <c r="D89" s="173"/>
      <c r="E89" s="173"/>
      <c r="F89" s="194" t="s">
        <v>1139</v>
      </c>
      <c r="G89" s="195"/>
      <c r="H89" s="173" t="s">
        <v>1157</v>
      </c>
      <c r="I89" s="173" t="s">
        <v>1135</v>
      </c>
      <c r="J89" s="173">
        <v>20</v>
      </c>
      <c r="K89" s="185"/>
    </row>
    <row r="90" spans="2:11" customFormat="1" ht="15" customHeight="1">
      <c r="B90" s="196"/>
      <c r="C90" s="173" t="s">
        <v>1158</v>
      </c>
      <c r="D90" s="173"/>
      <c r="E90" s="173"/>
      <c r="F90" s="194" t="s">
        <v>1139</v>
      </c>
      <c r="G90" s="195"/>
      <c r="H90" s="173" t="s">
        <v>1159</v>
      </c>
      <c r="I90" s="173" t="s">
        <v>1135</v>
      </c>
      <c r="J90" s="173">
        <v>50</v>
      </c>
      <c r="K90" s="185"/>
    </row>
    <row r="91" spans="2:11" customFormat="1" ht="15" customHeight="1">
      <c r="B91" s="196"/>
      <c r="C91" s="173" t="s">
        <v>1160</v>
      </c>
      <c r="D91" s="173"/>
      <c r="E91" s="173"/>
      <c r="F91" s="194" t="s">
        <v>1139</v>
      </c>
      <c r="G91" s="195"/>
      <c r="H91" s="173" t="s">
        <v>1160</v>
      </c>
      <c r="I91" s="173" t="s">
        <v>1135</v>
      </c>
      <c r="J91" s="173">
        <v>50</v>
      </c>
      <c r="K91" s="185"/>
    </row>
    <row r="92" spans="2:11" customFormat="1" ht="15" customHeight="1">
      <c r="B92" s="196"/>
      <c r="C92" s="173" t="s">
        <v>1161</v>
      </c>
      <c r="D92" s="173"/>
      <c r="E92" s="173"/>
      <c r="F92" s="194" t="s">
        <v>1139</v>
      </c>
      <c r="G92" s="195"/>
      <c r="H92" s="173" t="s">
        <v>1162</v>
      </c>
      <c r="I92" s="173" t="s">
        <v>1135</v>
      </c>
      <c r="J92" s="173">
        <v>255</v>
      </c>
      <c r="K92" s="185"/>
    </row>
    <row r="93" spans="2:11" customFormat="1" ht="15" customHeight="1">
      <c r="B93" s="196"/>
      <c r="C93" s="173" t="s">
        <v>1163</v>
      </c>
      <c r="D93" s="173"/>
      <c r="E93" s="173"/>
      <c r="F93" s="194" t="s">
        <v>1133</v>
      </c>
      <c r="G93" s="195"/>
      <c r="H93" s="173" t="s">
        <v>1164</v>
      </c>
      <c r="I93" s="173" t="s">
        <v>1165</v>
      </c>
      <c r="J93" s="173"/>
      <c r="K93" s="185"/>
    </row>
    <row r="94" spans="2:11" customFormat="1" ht="15" customHeight="1">
      <c r="B94" s="196"/>
      <c r="C94" s="173" t="s">
        <v>1166</v>
      </c>
      <c r="D94" s="173"/>
      <c r="E94" s="173"/>
      <c r="F94" s="194" t="s">
        <v>1133</v>
      </c>
      <c r="G94" s="195"/>
      <c r="H94" s="173" t="s">
        <v>1167</v>
      </c>
      <c r="I94" s="173" t="s">
        <v>1168</v>
      </c>
      <c r="J94" s="173"/>
      <c r="K94" s="185"/>
    </row>
    <row r="95" spans="2:11" customFormat="1" ht="15" customHeight="1">
      <c r="B95" s="196"/>
      <c r="C95" s="173" t="s">
        <v>1169</v>
      </c>
      <c r="D95" s="173"/>
      <c r="E95" s="173"/>
      <c r="F95" s="194" t="s">
        <v>1133</v>
      </c>
      <c r="G95" s="195"/>
      <c r="H95" s="173" t="s">
        <v>1169</v>
      </c>
      <c r="I95" s="173" t="s">
        <v>1168</v>
      </c>
      <c r="J95" s="173"/>
      <c r="K95" s="185"/>
    </row>
    <row r="96" spans="2:11" customFormat="1" ht="15" customHeight="1">
      <c r="B96" s="196"/>
      <c r="C96" s="173" t="s">
        <v>39</v>
      </c>
      <c r="D96" s="173"/>
      <c r="E96" s="173"/>
      <c r="F96" s="194" t="s">
        <v>1133</v>
      </c>
      <c r="G96" s="195"/>
      <c r="H96" s="173" t="s">
        <v>1170</v>
      </c>
      <c r="I96" s="173" t="s">
        <v>1168</v>
      </c>
      <c r="J96" s="173"/>
      <c r="K96" s="185"/>
    </row>
    <row r="97" spans="2:11" customFormat="1" ht="15" customHeight="1">
      <c r="B97" s="196"/>
      <c r="C97" s="173" t="s">
        <v>49</v>
      </c>
      <c r="D97" s="173"/>
      <c r="E97" s="173"/>
      <c r="F97" s="194" t="s">
        <v>1133</v>
      </c>
      <c r="G97" s="195"/>
      <c r="H97" s="173" t="s">
        <v>1171</v>
      </c>
      <c r="I97" s="173" t="s">
        <v>1168</v>
      </c>
      <c r="J97" s="173"/>
      <c r="K97" s="185"/>
    </row>
    <row r="98" spans="2:11" customFormat="1" ht="15" customHeight="1">
      <c r="B98" s="197"/>
      <c r="C98" s="198"/>
      <c r="D98" s="198"/>
      <c r="E98" s="198"/>
      <c r="F98" s="198"/>
      <c r="G98" s="198"/>
      <c r="H98" s="198"/>
      <c r="I98" s="198"/>
      <c r="J98" s="198"/>
      <c r="K98" s="199"/>
    </row>
    <row r="99" spans="2:11" customFormat="1" ht="18.75" customHeight="1">
      <c r="B99" s="200"/>
      <c r="C99" s="201"/>
      <c r="D99" s="201"/>
      <c r="E99" s="201"/>
      <c r="F99" s="201"/>
      <c r="G99" s="201"/>
      <c r="H99" s="201"/>
      <c r="I99" s="201"/>
      <c r="J99" s="201"/>
      <c r="K99" s="200"/>
    </row>
    <row r="100" spans="2:11" customFormat="1" ht="18.75" customHeight="1"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</row>
    <row r="101" spans="2:11" customFormat="1" ht="7.5" customHeight="1">
      <c r="B101" s="181"/>
      <c r="C101" s="182"/>
      <c r="D101" s="182"/>
      <c r="E101" s="182"/>
      <c r="F101" s="182"/>
      <c r="G101" s="182"/>
      <c r="H101" s="182"/>
      <c r="I101" s="182"/>
      <c r="J101" s="182"/>
      <c r="K101" s="183"/>
    </row>
    <row r="102" spans="2:11" customFormat="1" ht="45" customHeight="1">
      <c r="B102" s="184"/>
      <c r="C102" s="291" t="s">
        <v>1172</v>
      </c>
      <c r="D102" s="291"/>
      <c r="E102" s="291"/>
      <c r="F102" s="291"/>
      <c r="G102" s="291"/>
      <c r="H102" s="291"/>
      <c r="I102" s="291"/>
      <c r="J102" s="291"/>
      <c r="K102" s="185"/>
    </row>
    <row r="103" spans="2:11" customFormat="1" ht="17.25" customHeight="1">
      <c r="B103" s="184"/>
      <c r="C103" s="186" t="s">
        <v>1127</v>
      </c>
      <c r="D103" s="186"/>
      <c r="E103" s="186"/>
      <c r="F103" s="186" t="s">
        <v>1128</v>
      </c>
      <c r="G103" s="187"/>
      <c r="H103" s="186" t="s">
        <v>55</v>
      </c>
      <c r="I103" s="186" t="s">
        <v>58</v>
      </c>
      <c r="J103" s="186" t="s">
        <v>1129</v>
      </c>
      <c r="K103" s="185"/>
    </row>
    <row r="104" spans="2:11" customFormat="1" ht="17.25" customHeight="1">
      <c r="B104" s="184"/>
      <c r="C104" s="188" t="s">
        <v>1130</v>
      </c>
      <c r="D104" s="188"/>
      <c r="E104" s="188"/>
      <c r="F104" s="189" t="s">
        <v>1131</v>
      </c>
      <c r="G104" s="190"/>
      <c r="H104" s="188"/>
      <c r="I104" s="188"/>
      <c r="J104" s="188" t="s">
        <v>1132</v>
      </c>
      <c r="K104" s="185"/>
    </row>
    <row r="105" spans="2:11" customFormat="1" ht="5.25" customHeight="1">
      <c r="B105" s="184"/>
      <c r="C105" s="186"/>
      <c r="D105" s="186"/>
      <c r="E105" s="186"/>
      <c r="F105" s="186"/>
      <c r="G105" s="202"/>
      <c r="H105" s="186"/>
      <c r="I105" s="186"/>
      <c r="J105" s="186"/>
      <c r="K105" s="185"/>
    </row>
    <row r="106" spans="2:11" customFormat="1" ht="15" customHeight="1">
      <c r="B106" s="184"/>
      <c r="C106" s="173" t="s">
        <v>54</v>
      </c>
      <c r="D106" s="193"/>
      <c r="E106" s="193"/>
      <c r="F106" s="194" t="s">
        <v>1133</v>
      </c>
      <c r="G106" s="173"/>
      <c r="H106" s="173" t="s">
        <v>1173</v>
      </c>
      <c r="I106" s="173" t="s">
        <v>1135</v>
      </c>
      <c r="J106" s="173">
        <v>20</v>
      </c>
      <c r="K106" s="185"/>
    </row>
    <row r="107" spans="2:11" customFormat="1" ht="15" customHeight="1">
      <c r="B107" s="184"/>
      <c r="C107" s="173" t="s">
        <v>1136</v>
      </c>
      <c r="D107" s="173"/>
      <c r="E107" s="173"/>
      <c r="F107" s="194" t="s">
        <v>1133</v>
      </c>
      <c r="G107" s="173"/>
      <c r="H107" s="173" t="s">
        <v>1173</v>
      </c>
      <c r="I107" s="173" t="s">
        <v>1135</v>
      </c>
      <c r="J107" s="173">
        <v>120</v>
      </c>
      <c r="K107" s="185"/>
    </row>
    <row r="108" spans="2:11" customFormat="1" ht="15" customHeight="1">
      <c r="B108" s="196"/>
      <c r="C108" s="173" t="s">
        <v>1138</v>
      </c>
      <c r="D108" s="173"/>
      <c r="E108" s="173"/>
      <c r="F108" s="194" t="s">
        <v>1139</v>
      </c>
      <c r="G108" s="173"/>
      <c r="H108" s="173" t="s">
        <v>1173</v>
      </c>
      <c r="I108" s="173" t="s">
        <v>1135</v>
      </c>
      <c r="J108" s="173">
        <v>50</v>
      </c>
      <c r="K108" s="185"/>
    </row>
    <row r="109" spans="2:11" customFormat="1" ht="15" customHeight="1">
      <c r="B109" s="196"/>
      <c r="C109" s="173" t="s">
        <v>1141</v>
      </c>
      <c r="D109" s="173"/>
      <c r="E109" s="173"/>
      <c r="F109" s="194" t="s">
        <v>1133</v>
      </c>
      <c r="G109" s="173"/>
      <c r="H109" s="173" t="s">
        <v>1173</v>
      </c>
      <c r="I109" s="173" t="s">
        <v>1143</v>
      </c>
      <c r="J109" s="173"/>
      <c r="K109" s="185"/>
    </row>
    <row r="110" spans="2:11" customFormat="1" ht="15" customHeight="1">
      <c r="B110" s="196"/>
      <c r="C110" s="173" t="s">
        <v>1152</v>
      </c>
      <c r="D110" s="173"/>
      <c r="E110" s="173"/>
      <c r="F110" s="194" t="s">
        <v>1139</v>
      </c>
      <c r="G110" s="173"/>
      <c r="H110" s="173" t="s">
        <v>1173</v>
      </c>
      <c r="I110" s="173" t="s">
        <v>1135</v>
      </c>
      <c r="J110" s="173">
        <v>50</v>
      </c>
      <c r="K110" s="185"/>
    </row>
    <row r="111" spans="2:11" customFormat="1" ht="15" customHeight="1">
      <c r="B111" s="196"/>
      <c r="C111" s="173" t="s">
        <v>1160</v>
      </c>
      <c r="D111" s="173"/>
      <c r="E111" s="173"/>
      <c r="F111" s="194" t="s">
        <v>1139</v>
      </c>
      <c r="G111" s="173"/>
      <c r="H111" s="173" t="s">
        <v>1173</v>
      </c>
      <c r="I111" s="173" t="s">
        <v>1135</v>
      </c>
      <c r="J111" s="173">
        <v>50</v>
      </c>
      <c r="K111" s="185"/>
    </row>
    <row r="112" spans="2:11" customFormat="1" ht="15" customHeight="1">
      <c r="B112" s="196"/>
      <c r="C112" s="173" t="s">
        <v>1158</v>
      </c>
      <c r="D112" s="173"/>
      <c r="E112" s="173"/>
      <c r="F112" s="194" t="s">
        <v>1139</v>
      </c>
      <c r="G112" s="173"/>
      <c r="H112" s="173" t="s">
        <v>1173</v>
      </c>
      <c r="I112" s="173" t="s">
        <v>1135</v>
      </c>
      <c r="J112" s="173">
        <v>50</v>
      </c>
      <c r="K112" s="185"/>
    </row>
    <row r="113" spans="2:11" customFormat="1" ht="15" customHeight="1">
      <c r="B113" s="196"/>
      <c r="C113" s="173" t="s">
        <v>54</v>
      </c>
      <c r="D113" s="173"/>
      <c r="E113" s="173"/>
      <c r="F113" s="194" t="s">
        <v>1133</v>
      </c>
      <c r="G113" s="173"/>
      <c r="H113" s="173" t="s">
        <v>1174</v>
      </c>
      <c r="I113" s="173" t="s">
        <v>1135</v>
      </c>
      <c r="J113" s="173">
        <v>20</v>
      </c>
      <c r="K113" s="185"/>
    </row>
    <row r="114" spans="2:11" customFormat="1" ht="15" customHeight="1">
      <c r="B114" s="196"/>
      <c r="C114" s="173" t="s">
        <v>1175</v>
      </c>
      <c r="D114" s="173"/>
      <c r="E114" s="173"/>
      <c r="F114" s="194" t="s">
        <v>1133</v>
      </c>
      <c r="G114" s="173"/>
      <c r="H114" s="173" t="s">
        <v>1176</v>
      </c>
      <c r="I114" s="173" t="s">
        <v>1135</v>
      </c>
      <c r="J114" s="173">
        <v>120</v>
      </c>
      <c r="K114" s="185"/>
    </row>
    <row r="115" spans="2:11" customFormat="1" ht="15" customHeight="1">
      <c r="B115" s="196"/>
      <c r="C115" s="173" t="s">
        <v>39</v>
      </c>
      <c r="D115" s="173"/>
      <c r="E115" s="173"/>
      <c r="F115" s="194" t="s">
        <v>1133</v>
      </c>
      <c r="G115" s="173"/>
      <c r="H115" s="173" t="s">
        <v>1177</v>
      </c>
      <c r="I115" s="173" t="s">
        <v>1168</v>
      </c>
      <c r="J115" s="173"/>
      <c r="K115" s="185"/>
    </row>
    <row r="116" spans="2:11" customFormat="1" ht="15" customHeight="1">
      <c r="B116" s="196"/>
      <c r="C116" s="173" t="s">
        <v>49</v>
      </c>
      <c r="D116" s="173"/>
      <c r="E116" s="173"/>
      <c r="F116" s="194" t="s">
        <v>1133</v>
      </c>
      <c r="G116" s="173"/>
      <c r="H116" s="173" t="s">
        <v>1178</v>
      </c>
      <c r="I116" s="173" t="s">
        <v>1168</v>
      </c>
      <c r="J116" s="173"/>
      <c r="K116" s="185"/>
    </row>
    <row r="117" spans="2:11" customFormat="1" ht="15" customHeight="1">
      <c r="B117" s="196"/>
      <c r="C117" s="173" t="s">
        <v>58</v>
      </c>
      <c r="D117" s="173"/>
      <c r="E117" s="173"/>
      <c r="F117" s="194" t="s">
        <v>1133</v>
      </c>
      <c r="G117" s="173"/>
      <c r="H117" s="173" t="s">
        <v>1179</v>
      </c>
      <c r="I117" s="173" t="s">
        <v>1180</v>
      </c>
      <c r="J117" s="173"/>
      <c r="K117" s="185"/>
    </row>
    <row r="118" spans="2:11" customFormat="1" ht="15" customHeight="1">
      <c r="B118" s="197"/>
      <c r="C118" s="203"/>
      <c r="D118" s="203"/>
      <c r="E118" s="203"/>
      <c r="F118" s="203"/>
      <c r="G118" s="203"/>
      <c r="H118" s="203"/>
      <c r="I118" s="203"/>
      <c r="J118" s="203"/>
      <c r="K118" s="199"/>
    </row>
    <row r="119" spans="2:11" customFormat="1" ht="18.75" customHeight="1">
      <c r="B119" s="204"/>
      <c r="C119" s="205"/>
      <c r="D119" s="205"/>
      <c r="E119" s="205"/>
      <c r="F119" s="206"/>
      <c r="G119" s="205"/>
      <c r="H119" s="205"/>
      <c r="I119" s="205"/>
      <c r="J119" s="205"/>
      <c r="K119" s="204"/>
    </row>
    <row r="120" spans="2:11" customFormat="1" ht="18.75" customHeight="1">
      <c r="B120" s="180"/>
      <c r="C120" s="180"/>
      <c r="D120" s="180"/>
      <c r="E120" s="180"/>
      <c r="F120" s="180"/>
      <c r="G120" s="180"/>
      <c r="H120" s="180"/>
      <c r="I120" s="180"/>
      <c r="J120" s="180"/>
      <c r="K120" s="180"/>
    </row>
    <row r="121" spans="2:11" customFormat="1" ht="7.5" customHeight="1">
      <c r="B121" s="207"/>
      <c r="C121" s="208"/>
      <c r="D121" s="208"/>
      <c r="E121" s="208"/>
      <c r="F121" s="208"/>
      <c r="G121" s="208"/>
      <c r="H121" s="208"/>
      <c r="I121" s="208"/>
      <c r="J121" s="208"/>
      <c r="K121" s="209"/>
    </row>
    <row r="122" spans="2:11" customFormat="1" ht="45" customHeight="1">
      <c r="B122" s="210"/>
      <c r="C122" s="289" t="s">
        <v>1181</v>
      </c>
      <c r="D122" s="289"/>
      <c r="E122" s="289"/>
      <c r="F122" s="289"/>
      <c r="G122" s="289"/>
      <c r="H122" s="289"/>
      <c r="I122" s="289"/>
      <c r="J122" s="289"/>
      <c r="K122" s="211"/>
    </row>
    <row r="123" spans="2:11" customFormat="1" ht="17.25" customHeight="1">
      <c r="B123" s="212"/>
      <c r="C123" s="186" t="s">
        <v>1127</v>
      </c>
      <c r="D123" s="186"/>
      <c r="E123" s="186"/>
      <c r="F123" s="186" t="s">
        <v>1128</v>
      </c>
      <c r="G123" s="187"/>
      <c r="H123" s="186" t="s">
        <v>55</v>
      </c>
      <c r="I123" s="186" t="s">
        <v>58</v>
      </c>
      <c r="J123" s="186" t="s">
        <v>1129</v>
      </c>
      <c r="K123" s="213"/>
    </row>
    <row r="124" spans="2:11" customFormat="1" ht="17.25" customHeight="1">
      <c r="B124" s="212"/>
      <c r="C124" s="188" t="s">
        <v>1130</v>
      </c>
      <c r="D124" s="188"/>
      <c r="E124" s="188"/>
      <c r="F124" s="189" t="s">
        <v>1131</v>
      </c>
      <c r="G124" s="190"/>
      <c r="H124" s="188"/>
      <c r="I124" s="188"/>
      <c r="J124" s="188" t="s">
        <v>1132</v>
      </c>
      <c r="K124" s="213"/>
    </row>
    <row r="125" spans="2:11" customFormat="1" ht="5.25" customHeight="1">
      <c r="B125" s="214"/>
      <c r="C125" s="191"/>
      <c r="D125" s="191"/>
      <c r="E125" s="191"/>
      <c r="F125" s="191"/>
      <c r="G125" s="215"/>
      <c r="H125" s="191"/>
      <c r="I125" s="191"/>
      <c r="J125" s="191"/>
      <c r="K125" s="216"/>
    </row>
    <row r="126" spans="2:11" customFormat="1" ht="15" customHeight="1">
      <c r="B126" s="214"/>
      <c r="C126" s="173" t="s">
        <v>1136</v>
      </c>
      <c r="D126" s="193"/>
      <c r="E126" s="193"/>
      <c r="F126" s="194" t="s">
        <v>1133</v>
      </c>
      <c r="G126" s="173"/>
      <c r="H126" s="173" t="s">
        <v>1173</v>
      </c>
      <c r="I126" s="173" t="s">
        <v>1135</v>
      </c>
      <c r="J126" s="173">
        <v>120</v>
      </c>
      <c r="K126" s="217"/>
    </row>
    <row r="127" spans="2:11" customFormat="1" ht="15" customHeight="1">
      <c r="B127" s="214"/>
      <c r="C127" s="173" t="s">
        <v>1182</v>
      </c>
      <c r="D127" s="173"/>
      <c r="E127" s="173"/>
      <c r="F127" s="194" t="s">
        <v>1133</v>
      </c>
      <c r="G127" s="173"/>
      <c r="H127" s="173" t="s">
        <v>1183</v>
      </c>
      <c r="I127" s="173" t="s">
        <v>1135</v>
      </c>
      <c r="J127" s="173" t="s">
        <v>1184</v>
      </c>
      <c r="K127" s="217"/>
    </row>
    <row r="128" spans="2:11" customFormat="1" ht="15" customHeight="1">
      <c r="B128" s="214"/>
      <c r="C128" s="173" t="s">
        <v>1081</v>
      </c>
      <c r="D128" s="173"/>
      <c r="E128" s="173"/>
      <c r="F128" s="194" t="s">
        <v>1133</v>
      </c>
      <c r="G128" s="173"/>
      <c r="H128" s="173" t="s">
        <v>1185</v>
      </c>
      <c r="I128" s="173" t="s">
        <v>1135</v>
      </c>
      <c r="J128" s="173" t="s">
        <v>1184</v>
      </c>
      <c r="K128" s="217"/>
    </row>
    <row r="129" spans="2:11" customFormat="1" ht="15" customHeight="1">
      <c r="B129" s="214"/>
      <c r="C129" s="173" t="s">
        <v>1144</v>
      </c>
      <c r="D129" s="173"/>
      <c r="E129" s="173"/>
      <c r="F129" s="194" t="s">
        <v>1139</v>
      </c>
      <c r="G129" s="173"/>
      <c r="H129" s="173" t="s">
        <v>1145</v>
      </c>
      <c r="I129" s="173" t="s">
        <v>1135</v>
      </c>
      <c r="J129" s="173">
        <v>15</v>
      </c>
      <c r="K129" s="217"/>
    </row>
    <row r="130" spans="2:11" customFormat="1" ht="15" customHeight="1">
      <c r="B130" s="214"/>
      <c r="C130" s="173" t="s">
        <v>1146</v>
      </c>
      <c r="D130" s="173"/>
      <c r="E130" s="173"/>
      <c r="F130" s="194" t="s">
        <v>1139</v>
      </c>
      <c r="G130" s="173"/>
      <c r="H130" s="173" t="s">
        <v>1147</v>
      </c>
      <c r="I130" s="173" t="s">
        <v>1135</v>
      </c>
      <c r="J130" s="173">
        <v>15</v>
      </c>
      <c r="K130" s="217"/>
    </row>
    <row r="131" spans="2:11" customFormat="1" ht="15" customHeight="1">
      <c r="B131" s="214"/>
      <c r="C131" s="173" t="s">
        <v>1148</v>
      </c>
      <c r="D131" s="173"/>
      <c r="E131" s="173"/>
      <c r="F131" s="194" t="s">
        <v>1139</v>
      </c>
      <c r="G131" s="173"/>
      <c r="H131" s="173" t="s">
        <v>1149</v>
      </c>
      <c r="I131" s="173" t="s">
        <v>1135</v>
      </c>
      <c r="J131" s="173">
        <v>20</v>
      </c>
      <c r="K131" s="217"/>
    </row>
    <row r="132" spans="2:11" customFormat="1" ht="15" customHeight="1">
      <c r="B132" s="214"/>
      <c r="C132" s="173" t="s">
        <v>1150</v>
      </c>
      <c r="D132" s="173"/>
      <c r="E132" s="173"/>
      <c r="F132" s="194" t="s">
        <v>1139</v>
      </c>
      <c r="G132" s="173"/>
      <c r="H132" s="173" t="s">
        <v>1151</v>
      </c>
      <c r="I132" s="173" t="s">
        <v>1135</v>
      </c>
      <c r="J132" s="173">
        <v>20</v>
      </c>
      <c r="K132" s="217"/>
    </row>
    <row r="133" spans="2:11" customFormat="1" ht="15" customHeight="1">
      <c r="B133" s="214"/>
      <c r="C133" s="173" t="s">
        <v>1138</v>
      </c>
      <c r="D133" s="173"/>
      <c r="E133" s="173"/>
      <c r="F133" s="194" t="s">
        <v>1139</v>
      </c>
      <c r="G133" s="173"/>
      <c r="H133" s="173" t="s">
        <v>1173</v>
      </c>
      <c r="I133" s="173" t="s">
        <v>1135</v>
      </c>
      <c r="J133" s="173">
        <v>50</v>
      </c>
      <c r="K133" s="217"/>
    </row>
    <row r="134" spans="2:11" customFormat="1" ht="15" customHeight="1">
      <c r="B134" s="214"/>
      <c r="C134" s="173" t="s">
        <v>1152</v>
      </c>
      <c r="D134" s="173"/>
      <c r="E134" s="173"/>
      <c r="F134" s="194" t="s">
        <v>1139</v>
      </c>
      <c r="G134" s="173"/>
      <c r="H134" s="173" t="s">
        <v>1173</v>
      </c>
      <c r="I134" s="173" t="s">
        <v>1135</v>
      </c>
      <c r="J134" s="173">
        <v>50</v>
      </c>
      <c r="K134" s="217"/>
    </row>
    <row r="135" spans="2:11" customFormat="1" ht="15" customHeight="1">
      <c r="B135" s="214"/>
      <c r="C135" s="173" t="s">
        <v>1158</v>
      </c>
      <c r="D135" s="173"/>
      <c r="E135" s="173"/>
      <c r="F135" s="194" t="s">
        <v>1139</v>
      </c>
      <c r="G135" s="173"/>
      <c r="H135" s="173" t="s">
        <v>1173</v>
      </c>
      <c r="I135" s="173" t="s">
        <v>1135</v>
      </c>
      <c r="J135" s="173">
        <v>50</v>
      </c>
      <c r="K135" s="217"/>
    </row>
    <row r="136" spans="2:11" customFormat="1" ht="15" customHeight="1">
      <c r="B136" s="214"/>
      <c r="C136" s="173" t="s">
        <v>1160</v>
      </c>
      <c r="D136" s="173"/>
      <c r="E136" s="173"/>
      <c r="F136" s="194" t="s">
        <v>1139</v>
      </c>
      <c r="G136" s="173"/>
      <c r="H136" s="173" t="s">
        <v>1173</v>
      </c>
      <c r="I136" s="173" t="s">
        <v>1135</v>
      </c>
      <c r="J136" s="173">
        <v>50</v>
      </c>
      <c r="K136" s="217"/>
    </row>
    <row r="137" spans="2:11" customFormat="1" ht="15" customHeight="1">
      <c r="B137" s="214"/>
      <c r="C137" s="173" t="s">
        <v>1161</v>
      </c>
      <c r="D137" s="173"/>
      <c r="E137" s="173"/>
      <c r="F137" s="194" t="s">
        <v>1139</v>
      </c>
      <c r="G137" s="173"/>
      <c r="H137" s="173" t="s">
        <v>1186</v>
      </c>
      <c r="I137" s="173" t="s">
        <v>1135</v>
      </c>
      <c r="J137" s="173">
        <v>255</v>
      </c>
      <c r="K137" s="217"/>
    </row>
    <row r="138" spans="2:11" customFormat="1" ht="15" customHeight="1">
      <c r="B138" s="214"/>
      <c r="C138" s="173" t="s">
        <v>1163</v>
      </c>
      <c r="D138" s="173"/>
      <c r="E138" s="173"/>
      <c r="F138" s="194" t="s">
        <v>1133</v>
      </c>
      <c r="G138" s="173"/>
      <c r="H138" s="173" t="s">
        <v>1187</v>
      </c>
      <c r="I138" s="173" t="s">
        <v>1165</v>
      </c>
      <c r="J138" s="173"/>
      <c r="K138" s="217"/>
    </row>
    <row r="139" spans="2:11" customFormat="1" ht="15" customHeight="1">
      <c r="B139" s="214"/>
      <c r="C139" s="173" t="s">
        <v>1166</v>
      </c>
      <c r="D139" s="173"/>
      <c r="E139" s="173"/>
      <c r="F139" s="194" t="s">
        <v>1133</v>
      </c>
      <c r="G139" s="173"/>
      <c r="H139" s="173" t="s">
        <v>1188</v>
      </c>
      <c r="I139" s="173" t="s">
        <v>1168</v>
      </c>
      <c r="J139" s="173"/>
      <c r="K139" s="217"/>
    </row>
    <row r="140" spans="2:11" customFormat="1" ht="15" customHeight="1">
      <c r="B140" s="214"/>
      <c r="C140" s="173" t="s">
        <v>1169</v>
      </c>
      <c r="D140" s="173"/>
      <c r="E140" s="173"/>
      <c r="F140" s="194" t="s">
        <v>1133</v>
      </c>
      <c r="G140" s="173"/>
      <c r="H140" s="173" t="s">
        <v>1169</v>
      </c>
      <c r="I140" s="173" t="s">
        <v>1168</v>
      </c>
      <c r="J140" s="173"/>
      <c r="K140" s="217"/>
    </row>
    <row r="141" spans="2:11" customFormat="1" ht="15" customHeight="1">
      <c r="B141" s="214"/>
      <c r="C141" s="173" t="s">
        <v>39</v>
      </c>
      <c r="D141" s="173"/>
      <c r="E141" s="173"/>
      <c r="F141" s="194" t="s">
        <v>1133</v>
      </c>
      <c r="G141" s="173"/>
      <c r="H141" s="173" t="s">
        <v>1189</v>
      </c>
      <c r="I141" s="173" t="s">
        <v>1168</v>
      </c>
      <c r="J141" s="173"/>
      <c r="K141" s="217"/>
    </row>
    <row r="142" spans="2:11" customFormat="1" ht="15" customHeight="1">
      <c r="B142" s="214"/>
      <c r="C142" s="173" t="s">
        <v>1190</v>
      </c>
      <c r="D142" s="173"/>
      <c r="E142" s="173"/>
      <c r="F142" s="194" t="s">
        <v>1133</v>
      </c>
      <c r="G142" s="173"/>
      <c r="H142" s="173" t="s">
        <v>1191</v>
      </c>
      <c r="I142" s="173" t="s">
        <v>1168</v>
      </c>
      <c r="J142" s="173"/>
      <c r="K142" s="217"/>
    </row>
    <row r="143" spans="2:11" customFormat="1" ht="15" customHeight="1">
      <c r="B143" s="218"/>
      <c r="C143" s="219"/>
      <c r="D143" s="219"/>
      <c r="E143" s="219"/>
      <c r="F143" s="219"/>
      <c r="G143" s="219"/>
      <c r="H143" s="219"/>
      <c r="I143" s="219"/>
      <c r="J143" s="219"/>
      <c r="K143" s="220"/>
    </row>
    <row r="144" spans="2:11" customFormat="1" ht="18.75" customHeight="1">
      <c r="B144" s="205"/>
      <c r="C144" s="205"/>
      <c r="D144" s="205"/>
      <c r="E144" s="205"/>
      <c r="F144" s="206"/>
      <c r="G144" s="205"/>
      <c r="H144" s="205"/>
      <c r="I144" s="205"/>
      <c r="J144" s="205"/>
      <c r="K144" s="205"/>
    </row>
    <row r="145" spans="2:11" customFormat="1" ht="18.75" customHeight="1">
      <c r="B145" s="180"/>
      <c r="C145" s="180"/>
      <c r="D145" s="180"/>
      <c r="E145" s="180"/>
      <c r="F145" s="180"/>
      <c r="G145" s="180"/>
      <c r="H145" s="180"/>
      <c r="I145" s="180"/>
      <c r="J145" s="180"/>
      <c r="K145" s="180"/>
    </row>
    <row r="146" spans="2:11" customFormat="1" ht="7.5" customHeight="1">
      <c r="B146" s="181"/>
      <c r="C146" s="182"/>
      <c r="D146" s="182"/>
      <c r="E146" s="182"/>
      <c r="F146" s="182"/>
      <c r="G146" s="182"/>
      <c r="H146" s="182"/>
      <c r="I146" s="182"/>
      <c r="J146" s="182"/>
      <c r="K146" s="183"/>
    </row>
    <row r="147" spans="2:11" customFormat="1" ht="45" customHeight="1">
      <c r="B147" s="184"/>
      <c r="C147" s="291" t="s">
        <v>1192</v>
      </c>
      <c r="D147" s="291"/>
      <c r="E147" s="291"/>
      <c r="F147" s="291"/>
      <c r="G147" s="291"/>
      <c r="H147" s="291"/>
      <c r="I147" s="291"/>
      <c r="J147" s="291"/>
      <c r="K147" s="185"/>
    </row>
    <row r="148" spans="2:11" customFormat="1" ht="17.25" customHeight="1">
      <c r="B148" s="184"/>
      <c r="C148" s="186" t="s">
        <v>1127</v>
      </c>
      <c r="D148" s="186"/>
      <c r="E148" s="186"/>
      <c r="F148" s="186" t="s">
        <v>1128</v>
      </c>
      <c r="G148" s="187"/>
      <c r="H148" s="186" t="s">
        <v>55</v>
      </c>
      <c r="I148" s="186" t="s">
        <v>58</v>
      </c>
      <c r="J148" s="186" t="s">
        <v>1129</v>
      </c>
      <c r="K148" s="185"/>
    </row>
    <row r="149" spans="2:11" customFormat="1" ht="17.25" customHeight="1">
      <c r="B149" s="184"/>
      <c r="C149" s="188" t="s">
        <v>1130</v>
      </c>
      <c r="D149" s="188"/>
      <c r="E149" s="188"/>
      <c r="F149" s="189" t="s">
        <v>1131</v>
      </c>
      <c r="G149" s="190"/>
      <c r="H149" s="188"/>
      <c r="I149" s="188"/>
      <c r="J149" s="188" t="s">
        <v>1132</v>
      </c>
      <c r="K149" s="185"/>
    </row>
    <row r="150" spans="2:11" customFormat="1" ht="5.25" customHeight="1">
      <c r="B150" s="196"/>
      <c r="C150" s="191"/>
      <c r="D150" s="191"/>
      <c r="E150" s="191"/>
      <c r="F150" s="191"/>
      <c r="G150" s="192"/>
      <c r="H150" s="191"/>
      <c r="I150" s="191"/>
      <c r="J150" s="191"/>
      <c r="K150" s="217"/>
    </row>
    <row r="151" spans="2:11" customFormat="1" ht="15" customHeight="1">
      <c r="B151" s="196"/>
      <c r="C151" s="221" t="s">
        <v>1136</v>
      </c>
      <c r="D151" s="173"/>
      <c r="E151" s="173"/>
      <c r="F151" s="222" t="s">
        <v>1133</v>
      </c>
      <c r="G151" s="173"/>
      <c r="H151" s="221" t="s">
        <v>1173</v>
      </c>
      <c r="I151" s="221" t="s">
        <v>1135</v>
      </c>
      <c r="J151" s="221">
        <v>120</v>
      </c>
      <c r="K151" s="217"/>
    </row>
    <row r="152" spans="2:11" customFormat="1" ht="15" customHeight="1">
      <c r="B152" s="196"/>
      <c r="C152" s="221" t="s">
        <v>1182</v>
      </c>
      <c r="D152" s="173"/>
      <c r="E152" s="173"/>
      <c r="F152" s="222" t="s">
        <v>1133</v>
      </c>
      <c r="G152" s="173"/>
      <c r="H152" s="221" t="s">
        <v>1193</v>
      </c>
      <c r="I152" s="221" t="s">
        <v>1135</v>
      </c>
      <c r="J152" s="221" t="s">
        <v>1184</v>
      </c>
      <c r="K152" s="217"/>
    </row>
    <row r="153" spans="2:11" customFormat="1" ht="15" customHeight="1">
      <c r="B153" s="196"/>
      <c r="C153" s="221" t="s">
        <v>1081</v>
      </c>
      <c r="D153" s="173"/>
      <c r="E153" s="173"/>
      <c r="F153" s="222" t="s">
        <v>1133</v>
      </c>
      <c r="G153" s="173"/>
      <c r="H153" s="221" t="s">
        <v>1194</v>
      </c>
      <c r="I153" s="221" t="s">
        <v>1135</v>
      </c>
      <c r="J153" s="221" t="s">
        <v>1184</v>
      </c>
      <c r="K153" s="217"/>
    </row>
    <row r="154" spans="2:11" customFormat="1" ht="15" customHeight="1">
      <c r="B154" s="196"/>
      <c r="C154" s="221" t="s">
        <v>1138</v>
      </c>
      <c r="D154" s="173"/>
      <c r="E154" s="173"/>
      <c r="F154" s="222" t="s">
        <v>1139</v>
      </c>
      <c r="G154" s="173"/>
      <c r="H154" s="221" t="s">
        <v>1173</v>
      </c>
      <c r="I154" s="221" t="s">
        <v>1135</v>
      </c>
      <c r="J154" s="221">
        <v>50</v>
      </c>
      <c r="K154" s="217"/>
    </row>
    <row r="155" spans="2:11" customFormat="1" ht="15" customHeight="1">
      <c r="B155" s="196"/>
      <c r="C155" s="221" t="s">
        <v>1141</v>
      </c>
      <c r="D155" s="173"/>
      <c r="E155" s="173"/>
      <c r="F155" s="222" t="s">
        <v>1133</v>
      </c>
      <c r="G155" s="173"/>
      <c r="H155" s="221" t="s">
        <v>1173</v>
      </c>
      <c r="I155" s="221" t="s">
        <v>1143</v>
      </c>
      <c r="J155" s="221"/>
      <c r="K155" s="217"/>
    </row>
    <row r="156" spans="2:11" customFormat="1" ht="15" customHeight="1">
      <c r="B156" s="196"/>
      <c r="C156" s="221" t="s">
        <v>1152</v>
      </c>
      <c r="D156" s="173"/>
      <c r="E156" s="173"/>
      <c r="F156" s="222" t="s">
        <v>1139</v>
      </c>
      <c r="G156" s="173"/>
      <c r="H156" s="221" t="s">
        <v>1173</v>
      </c>
      <c r="I156" s="221" t="s">
        <v>1135</v>
      </c>
      <c r="J156" s="221">
        <v>50</v>
      </c>
      <c r="K156" s="217"/>
    </row>
    <row r="157" spans="2:11" customFormat="1" ht="15" customHeight="1">
      <c r="B157" s="196"/>
      <c r="C157" s="221" t="s">
        <v>1160</v>
      </c>
      <c r="D157" s="173"/>
      <c r="E157" s="173"/>
      <c r="F157" s="222" t="s">
        <v>1139</v>
      </c>
      <c r="G157" s="173"/>
      <c r="H157" s="221" t="s">
        <v>1173</v>
      </c>
      <c r="I157" s="221" t="s">
        <v>1135</v>
      </c>
      <c r="J157" s="221">
        <v>50</v>
      </c>
      <c r="K157" s="217"/>
    </row>
    <row r="158" spans="2:11" customFormat="1" ht="15" customHeight="1">
      <c r="B158" s="196"/>
      <c r="C158" s="221" t="s">
        <v>1158</v>
      </c>
      <c r="D158" s="173"/>
      <c r="E158" s="173"/>
      <c r="F158" s="222" t="s">
        <v>1139</v>
      </c>
      <c r="G158" s="173"/>
      <c r="H158" s="221" t="s">
        <v>1173</v>
      </c>
      <c r="I158" s="221" t="s">
        <v>1135</v>
      </c>
      <c r="J158" s="221">
        <v>50</v>
      </c>
      <c r="K158" s="217"/>
    </row>
    <row r="159" spans="2:11" customFormat="1" ht="15" customHeight="1">
      <c r="B159" s="196"/>
      <c r="C159" s="221" t="s">
        <v>97</v>
      </c>
      <c r="D159" s="173"/>
      <c r="E159" s="173"/>
      <c r="F159" s="222" t="s">
        <v>1133</v>
      </c>
      <c r="G159" s="173"/>
      <c r="H159" s="221" t="s">
        <v>1195</v>
      </c>
      <c r="I159" s="221" t="s">
        <v>1135</v>
      </c>
      <c r="J159" s="221" t="s">
        <v>1196</v>
      </c>
      <c r="K159" s="217"/>
    </row>
    <row r="160" spans="2:11" customFormat="1" ht="15" customHeight="1">
      <c r="B160" s="196"/>
      <c r="C160" s="221" t="s">
        <v>1197</v>
      </c>
      <c r="D160" s="173"/>
      <c r="E160" s="173"/>
      <c r="F160" s="222" t="s">
        <v>1133</v>
      </c>
      <c r="G160" s="173"/>
      <c r="H160" s="221" t="s">
        <v>1198</v>
      </c>
      <c r="I160" s="221" t="s">
        <v>1168</v>
      </c>
      <c r="J160" s="221"/>
      <c r="K160" s="217"/>
    </row>
    <row r="161" spans="2:11" customFormat="1" ht="15" customHeight="1">
      <c r="B161" s="223"/>
      <c r="C161" s="203"/>
      <c r="D161" s="203"/>
      <c r="E161" s="203"/>
      <c r="F161" s="203"/>
      <c r="G161" s="203"/>
      <c r="H161" s="203"/>
      <c r="I161" s="203"/>
      <c r="J161" s="203"/>
      <c r="K161" s="224"/>
    </row>
    <row r="162" spans="2:11" customFormat="1" ht="18.75" customHeight="1">
      <c r="B162" s="205"/>
      <c r="C162" s="215"/>
      <c r="D162" s="215"/>
      <c r="E162" s="215"/>
      <c r="F162" s="225"/>
      <c r="G162" s="215"/>
      <c r="H162" s="215"/>
      <c r="I162" s="215"/>
      <c r="J162" s="215"/>
      <c r="K162" s="205"/>
    </row>
    <row r="163" spans="2:11" customFormat="1" ht="18.75" customHeight="1">
      <c r="B163" s="180"/>
      <c r="C163" s="180"/>
      <c r="D163" s="180"/>
      <c r="E163" s="180"/>
      <c r="F163" s="180"/>
      <c r="G163" s="180"/>
      <c r="H163" s="180"/>
      <c r="I163" s="180"/>
      <c r="J163" s="180"/>
      <c r="K163" s="180"/>
    </row>
    <row r="164" spans="2:11" customFormat="1" ht="7.5" customHeight="1">
      <c r="B164" s="162"/>
      <c r="C164" s="163"/>
      <c r="D164" s="163"/>
      <c r="E164" s="163"/>
      <c r="F164" s="163"/>
      <c r="G164" s="163"/>
      <c r="H164" s="163"/>
      <c r="I164" s="163"/>
      <c r="J164" s="163"/>
      <c r="K164" s="164"/>
    </row>
    <row r="165" spans="2:11" customFormat="1" ht="45" customHeight="1">
      <c r="B165" s="165"/>
      <c r="C165" s="289" t="s">
        <v>1199</v>
      </c>
      <c r="D165" s="289"/>
      <c r="E165" s="289"/>
      <c r="F165" s="289"/>
      <c r="G165" s="289"/>
      <c r="H165" s="289"/>
      <c r="I165" s="289"/>
      <c r="J165" s="289"/>
      <c r="K165" s="166"/>
    </row>
    <row r="166" spans="2:11" customFormat="1" ht="17.25" customHeight="1">
      <c r="B166" s="165"/>
      <c r="C166" s="186" t="s">
        <v>1127</v>
      </c>
      <c r="D166" s="186"/>
      <c r="E166" s="186"/>
      <c r="F166" s="186" t="s">
        <v>1128</v>
      </c>
      <c r="G166" s="226"/>
      <c r="H166" s="227" t="s">
        <v>55</v>
      </c>
      <c r="I166" s="227" t="s">
        <v>58</v>
      </c>
      <c r="J166" s="186" t="s">
        <v>1129</v>
      </c>
      <c r="K166" s="166"/>
    </row>
    <row r="167" spans="2:11" customFormat="1" ht="17.25" customHeight="1">
      <c r="B167" s="167"/>
      <c r="C167" s="188" t="s">
        <v>1130</v>
      </c>
      <c r="D167" s="188"/>
      <c r="E167" s="188"/>
      <c r="F167" s="189" t="s">
        <v>1131</v>
      </c>
      <c r="G167" s="228"/>
      <c r="H167" s="229"/>
      <c r="I167" s="229"/>
      <c r="J167" s="188" t="s">
        <v>1132</v>
      </c>
      <c r="K167" s="168"/>
    </row>
    <row r="168" spans="2:11" customFormat="1" ht="5.25" customHeight="1">
      <c r="B168" s="196"/>
      <c r="C168" s="191"/>
      <c r="D168" s="191"/>
      <c r="E168" s="191"/>
      <c r="F168" s="191"/>
      <c r="G168" s="192"/>
      <c r="H168" s="191"/>
      <c r="I168" s="191"/>
      <c r="J168" s="191"/>
      <c r="K168" s="217"/>
    </row>
    <row r="169" spans="2:11" customFormat="1" ht="15" customHeight="1">
      <c r="B169" s="196"/>
      <c r="C169" s="173" t="s">
        <v>1136</v>
      </c>
      <c r="D169" s="173"/>
      <c r="E169" s="173"/>
      <c r="F169" s="194" t="s">
        <v>1133</v>
      </c>
      <c r="G169" s="173"/>
      <c r="H169" s="173" t="s">
        <v>1173</v>
      </c>
      <c r="I169" s="173" t="s">
        <v>1135</v>
      </c>
      <c r="J169" s="173">
        <v>120</v>
      </c>
      <c r="K169" s="217"/>
    </row>
    <row r="170" spans="2:11" customFormat="1" ht="15" customHeight="1">
      <c r="B170" s="196"/>
      <c r="C170" s="173" t="s">
        <v>1182</v>
      </c>
      <c r="D170" s="173"/>
      <c r="E170" s="173"/>
      <c r="F170" s="194" t="s">
        <v>1133</v>
      </c>
      <c r="G170" s="173"/>
      <c r="H170" s="173" t="s">
        <v>1183</v>
      </c>
      <c r="I170" s="173" t="s">
        <v>1135</v>
      </c>
      <c r="J170" s="173" t="s">
        <v>1184</v>
      </c>
      <c r="K170" s="217"/>
    </row>
    <row r="171" spans="2:11" customFormat="1" ht="15" customHeight="1">
      <c r="B171" s="196"/>
      <c r="C171" s="173" t="s">
        <v>1081</v>
      </c>
      <c r="D171" s="173"/>
      <c r="E171" s="173"/>
      <c r="F171" s="194" t="s">
        <v>1133</v>
      </c>
      <c r="G171" s="173"/>
      <c r="H171" s="173" t="s">
        <v>1200</v>
      </c>
      <c r="I171" s="173" t="s">
        <v>1135</v>
      </c>
      <c r="J171" s="173" t="s">
        <v>1184</v>
      </c>
      <c r="K171" s="217"/>
    </row>
    <row r="172" spans="2:11" customFormat="1" ht="15" customHeight="1">
      <c r="B172" s="196"/>
      <c r="C172" s="173" t="s">
        <v>1138</v>
      </c>
      <c r="D172" s="173"/>
      <c r="E172" s="173"/>
      <c r="F172" s="194" t="s">
        <v>1139</v>
      </c>
      <c r="G172" s="173"/>
      <c r="H172" s="173" t="s">
        <v>1200</v>
      </c>
      <c r="I172" s="173" t="s">
        <v>1135</v>
      </c>
      <c r="J172" s="173">
        <v>50</v>
      </c>
      <c r="K172" s="217"/>
    </row>
    <row r="173" spans="2:11" customFormat="1" ht="15" customHeight="1">
      <c r="B173" s="196"/>
      <c r="C173" s="173" t="s">
        <v>1141</v>
      </c>
      <c r="D173" s="173"/>
      <c r="E173" s="173"/>
      <c r="F173" s="194" t="s">
        <v>1133</v>
      </c>
      <c r="G173" s="173"/>
      <c r="H173" s="173" t="s">
        <v>1200</v>
      </c>
      <c r="I173" s="173" t="s">
        <v>1143</v>
      </c>
      <c r="J173" s="173"/>
      <c r="K173" s="217"/>
    </row>
    <row r="174" spans="2:11" customFormat="1" ht="15" customHeight="1">
      <c r="B174" s="196"/>
      <c r="C174" s="173" t="s">
        <v>1152</v>
      </c>
      <c r="D174" s="173"/>
      <c r="E174" s="173"/>
      <c r="F174" s="194" t="s">
        <v>1139</v>
      </c>
      <c r="G174" s="173"/>
      <c r="H174" s="173" t="s">
        <v>1200</v>
      </c>
      <c r="I174" s="173" t="s">
        <v>1135</v>
      </c>
      <c r="J174" s="173">
        <v>50</v>
      </c>
      <c r="K174" s="217"/>
    </row>
    <row r="175" spans="2:11" customFormat="1" ht="15" customHeight="1">
      <c r="B175" s="196"/>
      <c r="C175" s="173" t="s">
        <v>1160</v>
      </c>
      <c r="D175" s="173"/>
      <c r="E175" s="173"/>
      <c r="F175" s="194" t="s">
        <v>1139</v>
      </c>
      <c r="G175" s="173"/>
      <c r="H175" s="173" t="s">
        <v>1200</v>
      </c>
      <c r="I175" s="173" t="s">
        <v>1135</v>
      </c>
      <c r="J175" s="173">
        <v>50</v>
      </c>
      <c r="K175" s="217"/>
    </row>
    <row r="176" spans="2:11" customFormat="1" ht="15" customHeight="1">
      <c r="B176" s="196"/>
      <c r="C176" s="173" t="s">
        <v>1158</v>
      </c>
      <c r="D176" s="173"/>
      <c r="E176" s="173"/>
      <c r="F176" s="194" t="s">
        <v>1139</v>
      </c>
      <c r="G176" s="173"/>
      <c r="H176" s="173" t="s">
        <v>1200</v>
      </c>
      <c r="I176" s="173" t="s">
        <v>1135</v>
      </c>
      <c r="J176" s="173">
        <v>50</v>
      </c>
      <c r="K176" s="217"/>
    </row>
    <row r="177" spans="2:11" customFormat="1" ht="15" customHeight="1">
      <c r="B177" s="196"/>
      <c r="C177" s="173" t="s">
        <v>110</v>
      </c>
      <c r="D177" s="173"/>
      <c r="E177" s="173"/>
      <c r="F177" s="194" t="s">
        <v>1133</v>
      </c>
      <c r="G177" s="173"/>
      <c r="H177" s="173" t="s">
        <v>1201</v>
      </c>
      <c r="I177" s="173" t="s">
        <v>1202</v>
      </c>
      <c r="J177" s="173"/>
      <c r="K177" s="217"/>
    </row>
    <row r="178" spans="2:11" customFormat="1" ht="15" customHeight="1">
      <c r="B178" s="196"/>
      <c r="C178" s="173" t="s">
        <v>58</v>
      </c>
      <c r="D178" s="173"/>
      <c r="E178" s="173"/>
      <c r="F178" s="194" t="s">
        <v>1133</v>
      </c>
      <c r="G178" s="173"/>
      <c r="H178" s="173" t="s">
        <v>1203</v>
      </c>
      <c r="I178" s="173" t="s">
        <v>1204</v>
      </c>
      <c r="J178" s="173">
        <v>1</v>
      </c>
      <c r="K178" s="217"/>
    </row>
    <row r="179" spans="2:11" customFormat="1" ht="15" customHeight="1">
      <c r="B179" s="196"/>
      <c r="C179" s="173" t="s">
        <v>54</v>
      </c>
      <c r="D179" s="173"/>
      <c r="E179" s="173"/>
      <c r="F179" s="194" t="s">
        <v>1133</v>
      </c>
      <c r="G179" s="173"/>
      <c r="H179" s="173" t="s">
        <v>1205</v>
      </c>
      <c r="I179" s="173" t="s">
        <v>1135</v>
      </c>
      <c r="J179" s="173">
        <v>20</v>
      </c>
      <c r="K179" s="217"/>
    </row>
    <row r="180" spans="2:11" customFormat="1" ht="15" customHeight="1">
      <c r="B180" s="196"/>
      <c r="C180" s="173" t="s">
        <v>55</v>
      </c>
      <c r="D180" s="173"/>
      <c r="E180" s="173"/>
      <c r="F180" s="194" t="s">
        <v>1133</v>
      </c>
      <c r="G180" s="173"/>
      <c r="H180" s="173" t="s">
        <v>1206</v>
      </c>
      <c r="I180" s="173" t="s">
        <v>1135</v>
      </c>
      <c r="J180" s="173">
        <v>255</v>
      </c>
      <c r="K180" s="217"/>
    </row>
    <row r="181" spans="2:11" customFormat="1" ht="15" customHeight="1">
      <c r="B181" s="196"/>
      <c r="C181" s="173" t="s">
        <v>111</v>
      </c>
      <c r="D181" s="173"/>
      <c r="E181" s="173"/>
      <c r="F181" s="194" t="s">
        <v>1133</v>
      </c>
      <c r="G181" s="173"/>
      <c r="H181" s="173" t="s">
        <v>1097</v>
      </c>
      <c r="I181" s="173" t="s">
        <v>1135</v>
      </c>
      <c r="J181" s="173">
        <v>10</v>
      </c>
      <c r="K181" s="217"/>
    </row>
    <row r="182" spans="2:11" customFormat="1" ht="15" customHeight="1">
      <c r="B182" s="196"/>
      <c r="C182" s="173" t="s">
        <v>112</v>
      </c>
      <c r="D182" s="173"/>
      <c r="E182" s="173"/>
      <c r="F182" s="194" t="s">
        <v>1133</v>
      </c>
      <c r="G182" s="173"/>
      <c r="H182" s="173" t="s">
        <v>1207</v>
      </c>
      <c r="I182" s="173" t="s">
        <v>1168</v>
      </c>
      <c r="J182" s="173"/>
      <c r="K182" s="217"/>
    </row>
    <row r="183" spans="2:11" customFormat="1" ht="15" customHeight="1">
      <c r="B183" s="196"/>
      <c r="C183" s="173" t="s">
        <v>1208</v>
      </c>
      <c r="D183" s="173"/>
      <c r="E183" s="173"/>
      <c r="F183" s="194" t="s">
        <v>1133</v>
      </c>
      <c r="G183" s="173"/>
      <c r="H183" s="173" t="s">
        <v>1209</v>
      </c>
      <c r="I183" s="173" t="s">
        <v>1168</v>
      </c>
      <c r="J183" s="173"/>
      <c r="K183" s="217"/>
    </row>
    <row r="184" spans="2:11" customFormat="1" ht="15" customHeight="1">
      <c r="B184" s="196"/>
      <c r="C184" s="173" t="s">
        <v>1197</v>
      </c>
      <c r="D184" s="173"/>
      <c r="E184" s="173"/>
      <c r="F184" s="194" t="s">
        <v>1133</v>
      </c>
      <c r="G184" s="173"/>
      <c r="H184" s="173" t="s">
        <v>1210</v>
      </c>
      <c r="I184" s="173" t="s">
        <v>1168</v>
      </c>
      <c r="J184" s="173"/>
      <c r="K184" s="217"/>
    </row>
    <row r="185" spans="2:11" customFormat="1" ht="15" customHeight="1">
      <c r="B185" s="196"/>
      <c r="C185" s="173" t="s">
        <v>114</v>
      </c>
      <c r="D185" s="173"/>
      <c r="E185" s="173"/>
      <c r="F185" s="194" t="s">
        <v>1139</v>
      </c>
      <c r="G185" s="173"/>
      <c r="H185" s="173" t="s">
        <v>1211</v>
      </c>
      <c r="I185" s="173" t="s">
        <v>1135</v>
      </c>
      <c r="J185" s="173">
        <v>50</v>
      </c>
      <c r="K185" s="217"/>
    </row>
    <row r="186" spans="2:11" customFormat="1" ht="15" customHeight="1">
      <c r="B186" s="196"/>
      <c r="C186" s="173" t="s">
        <v>1212</v>
      </c>
      <c r="D186" s="173"/>
      <c r="E186" s="173"/>
      <c r="F186" s="194" t="s">
        <v>1139</v>
      </c>
      <c r="G186" s="173"/>
      <c r="H186" s="173" t="s">
        <v>1213</v>
      </c>
      <c r="I186" s="173" t="s">
        <v>1214</v>
      </c>
      <c r="J186" s="173"/>
      <c r="K186" s="217"/>
    </row>
    <row r="187" spans="2:11" customFormat="1" ht="15" customHeight="1">
      <c r="B187" s="196"/>
      <c r="C187" s="173" t="s">
        <v>1215</v>
      </c>
      <c r="D187" s="173"/>
      <c r="E187" s="173"/>
      <c r="F187" s="194" t="s">
        <v>1139</v>
      </c>
      <c r="G187" s="173"/>
      <c r="H187" s="173" t="s">
        <v>1216</v>
      </c>
      <c r="I187" s="173" t="s">
        <v>1214</v>
      </c>
      <c r="J187" s="173"/>
      <c r="K187" s="217"/>
    </row>
    <row r="188" spans="2:11" customFormat="1" ht="15" customHeight="1">
      <c r="B188" s="196"/>
      <c r="C188" s="173" t="s">
        <v>1217</v>
      </c>
      <c r="D188" s="173"/>
      <c r="E188" s="173"/>
      <c r="F188" s="194" t="s">
        <v>1139</v>
      </c>
      <c r="G188" s="173"/>
      <c r="H188" s="173" t="s">
        <v>1218</v>
      </c>
      <c r="I188" s="173" t="s">
        <v>1214</v>
      </c>
      <c r="J188" s="173"/>
      <c r="K188" s="217"/>
    </row>
    <row r="189" spans="2:11" customFormat="1" ht="15" customHeight="1">
      <c r="B189" s="196"/>
      <c r="C189" s="230" t="s">
        <v>1219</v>
      </c>
      <c r="D189" s="173"/>
      <c r="E189" s="173"/>
      <c r="F189" s="194" t="s">
        <v>1139</v>
      </c>
      <c r="G189" s="173"/>
      <c r="H189" s="173" t="s">
        <v>1220</v>
      </c>
      <c r="I189" s="173" t="s">
        <v>1221</v>
      </c>
      <c r="J189" s="231" t="s">
        <v>1222</v>
      </c>
      <c r="K189" s="217"/>
    </row>
    <row r="190" spans="2:11" customFormat="1" ht="15" customHeight="1">
      <c r="B190" s="232"/>
      <c r="C190" s="233" t="s">
        <v>1223</v>
      </c>
      <c r="D190" s="234"/>
      <c r="E190" s="234"/>
      <c r="F190" s="235" t="s">
        <v>1139</v>
      </c>
      <c r="G190" s="234"/>
      <c r="H190" s="234" t="s">
        <v>1224</v>
      </c>
      <c r="I190" s="234" t="s">
        <v>1221</v>
      </c>
      <c r="J190" s="236" t="s">
        <v>1222</v>
      </c>
      <c r="K190" s="237"/>
    </row>
    <row r="191" spans="2:11" customFormat="1" ht="15" customHeight="1">
      <c r="B191" s="196"/>
      <c r="C191" s="230" t="s">
        <v>43</v>
      </c>
      <c r="D191" s="173"/>
      <c r="E191" s="173"/>
      <c r="F191" s="194" t="s">
        <v>1133</v>
      </c>
      <c r="G191" s="173"/>
      <c r="H191" s="170" t="s">
        <v>1225</v>
      </c>
      <c r="I191" s="173" t="s">
        <v>1226</v>
      </c>
      <c r="J191" s="173"/>
      <c r="K191" s="217"/>
    </row>
    <row r="192" spans="2:11" customFormat="1" ht="15" customHeight="1">
      <c r="B192" s="196"/>
      <c r="C192" s="230" t="s">
        <v>1227</v>
      </c>
      <c r="D192" s="173"/>
      <c r="E192" s="173"/>
      <c r="F192" s="194" t="s">
        <v>1133</v>
      </c>
      <c r="G192" s="173"/>
      <c r="H192" s="173" t="s">
        <v>1228</v>
      </c>
      <c r="I192" s="173" t="s">
        <v>1168</v>
      </c>
      <c r="J192" s="173"/>
      <c r="K192" s="217"/>
    </row>
    <row r="193" spans="2:11" customFormat="1" ht="15" customHeight="1">
      <c r="B193" s="196"/>
      <c r="C193" s="230" t="s">
        <v>1229</v>
      </c>
      <c r="D193" s="173"/>
      <c r="E193" s="173"/>
      <c r="F193" s="194" t="s">
        <v>1133</v>
      </c>
      <c r="G193" s="173"/>
      <c r="H193" s="173" t="s">
        <v>1230</v>
      </c>
      <c r="I193" s="173" t="s">
        <v>1168</v>
      </c>
      <c r="J193" s="173"/>
      <c r="K193" s="217"/>
    </row>
    <row r="194" spans="2:11" customFormat="1" ht="15" customHeight="1">
      <c r="B194" s="196"/>
      <c r="C194" s="230" t="s">
        <v>1231</v>
      </c>
      <c r="D194" s="173"/>
      <c r="E194" s="173"/>
      <c r="F194" s="194" t="s">
        <v>1139</v>
      </c>
      <c r="G194" s="173"/>
      <c r="H194" s="173" t="s">
        <v>1232</v>
      </c>
      <c r="I194" s="173" t="s">
        <v>1168</v>
      </c>
      <c r="J194" s="173"/>
      <c r="K194" s="217"/>
    </row>
    <row r="195" spans="2:11" customFormat="1" ht="15" customHeight="1">
      <c r="B195" s="223"/>
      <c r="C195" s="238"/>
      <c r="D195" s="203"/>
      <c r="E195" s="203"/>
      <c r="F195" s="203"/>
      <c r="G195" s="203"/>
      <c r="H195" s="203"/>
      <c r="I195" s="203"/>
      <c r="J195" s="203"/>
      <c r="K195" s="224"/>
    </row>
    <row r="196" spans="2:11" customFormat="1" ht="18.75" customHeight="1">
      <c r="B196" s="205"/>
      <c r="C196" s="215"/>
      <c r="D196" s="215"/>
      <c r="E196" s="215"/>
      <c r="F196" s="225"/>
      <c r="G196" s="215"/>
      <c r="H196" s="215"/>
      <c r="I196" s="215"/>
      <c r="J196" s="215"/>
      <c r="K196" s="205"/>
    </row>
    <row r="197" spans="2:11" customFormat="1" ht="18.75" customHeight="1">
      <c r="B197" s="205"/>
      <c r="C197" s="215"/>
      <c r="D197" s="215"/>
      <c r="E197" s="215"/>
      <c r="F197" s="225"/>
      <c r="G197" s="215"/>
      <c r="H197" s="215"/>
      <c r="I197" s="215"/>
      <c r="J197" s="215"/>
      <c r="K197" s="205"/>
    </row>
    <row r="198" spans="2:11" customFormat="1" ht="18.75" customHeight="1">
      <c r="B198" s="180"/>
      <c r="C198" s="180"/>
      <c r="D198" s="180"/>
      <c r="E198" s="180"/>
      <c r="F198" s="180"/>
      <c r="G198" s="180"/>
      <c r="H198" s="180"/>
      <c r="I198" s="180"/>
      <c r="J198" s="180"/>
      <c r="K198" s="180"/>
    </row>
    <row r="199" spans="2:11" customFormat="1" ht="13.5">
      <c r="B199" s="162"/>
      <c r="C199" s="163"/>
      <c r="D199" s="163"/>
      <c r="E199" s="163"/>
      <c r="F199" s="163"/>
      <c r="G199" s="163"/>
      <c r="H199" s="163"/>
      <c r="I199" s="163"/>
      <c r="J199" s="163"/>
      <c r="K199" s="164"/>
    </row>
    <row r="200" spans="2:11" customFormat="1" ht="21">
      <c r="B200" s="165"/>
      <c r="C200" s="289" t="s">
        <v>1233</v>
      </c>
      <c r="D200" s="289"/>
      <c r="E200" s="289"/>
      <c r="F200" s="289"/>
      <c r="G200" s="289"/>
      <c r="H200" s="289"/>
      <c r="I200" s="289"/>
      <c r="J200" s="289"/>
      <c r="K200" s="166"/>
    </row>
    <row r="201" spans="2:11" customFormat="1" ht="25.5" customHeight="1">
      <c r="B201" s="165"/>
      <c r="C201" s="239" t="s">
        <v>1234</v>
      </c>
      <c r="D201" s="239"/>
      <c r="E201" s="239"/>
      <c r="F201" s="239" t="s">
        <v>1235</v>
      </c>
      <c r="G201" s="240"/>
      <c r="H201" s="292" t="s">
        <v>1236</v>
      </c>
      <c r="I201" s="292"/>
      <c r="J201" s="292"/>
      <c r="K201" s="166"/>
    </row>
    <row r="202" spans="2:11" customFormat="1" ht="5.25" customHeight="1">
      <c r="B202" s="196"/>
      <c r="C202" s="191"/>
      <c r="D202" s="191"/>
      <c r="E202" s="191"/>
      <c r="F202" s="191"/>
      <c r="G202" s="215"/>
      <c r="H202" s="191"/>
      <c r="I202" s="191"/>
      <c r="J202" s="191"/>
      <c r="K202" s="217"/>
    </row>
    <row r="203" spans="2:11" customFormat="1" ht="15" customHeight="1">
      <c r="B203" s="196"/>
      <c r="C203" s="173" t="s">
        <v>1226</v>
      </c>
      <c r="D203" s="173"/>
      <c r="E203" s="173"/>
      <c r="F203" s="194" t="s">
        <v>44</v>
      </c>
      <c r="G203" s="173"/>
      <c r="H203" s="293" t="s">
        <v>1237</v>
      </c>
      <c r="I203" s="293"/>
      <c r="J203" s="293"/>
      <c r="K203" s="217"/>
    </row>
    <row r="204" spans="2:11" customFormat="1" ht="15" customHeight="1">
      <c r="B204" s="196"/>
      <c r="C204" s="173"/>
      <c r="D204" s="173"/>
      <c r="E204" s="173"/>
      <c r="F204" s="194" t="s">
        <v>45</v>
      </c>
      <c r="G204" s="173"/>
      <c r="H204" s="293" t="s">
        <v>1238</v>
      </c>
      <c r="I204" s="293"/>
      <c r="J204" s="293"/>
      <c r="K204" s="217"/>
    </row>
    <row r="205" spans="2:11" customFormat="1" ht="15" customHeight="1">
      <c r="B205" s="196"/>
      <c r="C205" s="173"/>
      <c r="D205" s="173"/>
      <c r="E205" s="173"/>
      <c r="F205" s="194" t="s">
        <v>48</v>
      </c>
      <c r="G205" s="173"/>
      <c r="H205" s="293" t="s">
        <v>1239</v>
      </c>
      <c r="I205" s="293"/>
      <c r="J205" s="293"/>
      <c r="K205" s="217"/>
    </row>
    <row r="206" spans="2:11" customFormat="1" ht="15" customHeight="1">
      <c r="B206" s="196"/>
      <c r="C206" s="173"/>
      <c r="D206" s="173"/>
      <c r="E206" s="173"/>
      <c r="F206" s="194" t="s">
        <v>46</v>
      </c>
      <c r="G206" s="173"/>
      <c r="H206" s="293" t="s">
        <v>1240</v>
      </c>
      <c r="I206" s="293"/>
      <c r="J206" s="293"/>
      <c r="K206" s="217"/>
    </row>
    <row r="207" spans="2:11" customFormat="1" ht="15" customHeight="1">
      <c r="B207" s="196"/>
      <c r="C207" s="173"/>
      <c r="D207" s="173"/>
      <c r="E207" s="173"/>
      <c r="F207" s="194" t="s">
        <v>47</v>
      </c>
      <c r="G207" s="173"/>
      <c r="H207" s="293" t="s">
        <v>1241</v>
      </c>
      <c r="I207" s="293"/>
      <c r="J207" s="293"/>
      <c r="K207" s="217"/>
    </row>
    <row r="208" spans="2:11" customFormat="1" ht="15" customHeight="1">
      <c r="B208" s="196"/>
      <c r="C208" s="173"/>
      <c r="D208" s="173"/>
      <c r="E208" s="173"/>
      <c r="F208" s="194"/>
      <c r="G208" s="173"/>
      <c r="H208" s="173"/>
      <c r="I208" s="173"/>
      <c r="J208" s="173"/>
      <c r="K208" s="217"/>
    </row>
    <row r="209" spans="2:11" customFormat="1" ht="15" customHeight="1">
      <c r="B209" s="196"/>
      <c r="C209" s="173" t="s">
        <v>1180</v>
      </c>
      <c r="D209" s="173"/>
      <c r="E209" s="173"/>
      <c r="F209" s="194" t="s">
        <v>80</v>
      </c>
      <c r="G209" s="173"/>
      <c r="H209" s="293" t="s">
        <v>1242</v>
      </c>
      <c r="I209" s="293"/>
      <c r="J209" s="293"/>
      <c r="K209" s="217"/>
    </row>
    <row r="210" spans="2:11" customFormat="1" ht="15" customHeight="1">
      <c r="B210" s="196"/>
      <c r="C210" s="173"/>
      <c r="D210" s="173"/>
      <c r="E210" s="173"/>
      <c r="F210" s="194" t="s">
        <v>1078</v>
      </c>
      <c r="G210" s="173"/>
      <c r="H210" s="293" t="s">
        <v>1079</v>
      </c>
      <c r="I210" s="293"/>
      <c r="J210" s="293"/>
      <c r="K210" s="217"/>
    </row>
    <row r="211" spans="2:11" customFormat="1" ht="15" customHeight="1">
      <c r="B211" s="196"/>
      <c r="C211" s="173"/>
      <c r="D211" s="173"/>
      <c r="E211" s="173"/>
      <c r="F211" s="194" t="s">
        <v>1076</v>
      </c>
      <c r="G211" s="173"/>
      <c r="H211" s="293" t="s">
        <v>1243</v>
      </c>
      <c r="I211" s="293"/>
      <c r="J211" s="293"/>
      <c r="K211" s="217"/>
    </row>
    <row r="212" spans="2:11" customFormat="1" ht="15" customHeight="1">
      <c r="B212" s="241"/>
      <c r="C212" s="173"/>
      <c r="D212" s="173"/>
      <c r="E212" s="173"/>
      <c r="F212" s="194" t="s">
        <v>90</v>
      </c>
      <c r="G212" s="230"/>
      <c r="H212" s="294" t="s">
        <v>1080</v>
      </c>
      <c r="I212" s="294"/>
      <c r="J212" s="294"/>
      <c r="K212" s="242"/>
    </row>
    <row r="213" spans="2:11" customFormat="1" ht="15" customHeight="1">
      <c r="B213" s="241"/>
      <c r="C213" s="173"/>
      <c r="D213" s="173"/>
      <c r="E213" s="173"/>
      <c r="F213" s="194" t="s">
        <v>901</v>
      </c>
      <c r="G213" s="230"/>
      <c r="H213" s="294" t="s">
        <v>1244</v>
      </c>
      <c r="I213" s="294"/>
      <c r="J213" s="294"/>
      <c r="K213" s="242"/>
    </row>
    <row r="214" spans="2:11" customFormat="1" ht="15" customHeight="1">
      <c r="B214" s="241"/>
      <c r="C214" s="173"/>
      <c r="D214" s="173"/>
      <c r="E214" s="173"/>
      <c r="F214" s="194"/>
      <c r="G214" s="230"/>
      <c r="H214" s="221"/>
      <c r="I214" s="221"/>
      <c r="J214" s="221"/>
      <c r="K214" s="242"/>
    </row>
    <row r="215" spans="2:11" customFormat="1" ht="15" customHeight="1">
      <c r="B215" s="241"/>
      <c r="C215" s="173" t="s">
        <v>1204</v>
      </c>
      <c r="D215" s="173"/>
      <c r="E215" s="173"/>
      <c r="F215" s="194">
        <v>1</v>
      </c>
      <c r="G215" s="230"/>
      <c r="H215" s="294" t="s">
        <v>1245</v>
      </c>
      <c r="I215" s="294"/>
      <c r="J215" s="294"/>
      <c r="K215" s="242"/>
    </row>
    <row r="216" spans="2:11" customFormat="1" ht="15" customHeight="1">
      <c r="B216" s="241"/>
      <c r="C216" s="173"/>
      <c r="D216" s="173"/>
      <c r="E216" s="173"/>
      <c r="F216" s="194">
        <v>2</v>
      </c>
      <c r="G216" s="230"/>
      <c r="H216" s="294" t="s">
        <v>1246</v>
      </c>
      <c r="I216" s="294"/>
      <c r="J216" s="294"/>
      <c r="K216" s="242"/>
    </row>
    <row r="217" spans="2:11" customFormat="1" ht="15" customHeight="1">
      <c r="B217" s="241"/>
      <c r="C217" s="173"/>
      <c r="D217" s="173"/>
      <c r="E217" s="173"/>
      <c r="F217" s="194">
        <v>3</v>
      </c>
      <c r="G217" s="230"/>
      <c r="H217" s="294" t="s">
        <v>1247</v>
      </c>
      <c r="I217" s="294"/>
      <c r="J217" s="294"/>
      <c r="K217" s="242"/>
    </row>
    <row r="218" spans="2:11" customFormat="1" ht="15" customHeight="1">
      <c r="B218" s="241"/>
      <c r="C218" s="173"/>
      <c r="D218" s="173"/>
      <c r="E218" s="173"/>
      <c r="F218" s="194">
        <v>4</v>
      </c>
      <c r="G218" s="230"/>
      <c r="H218" s="294" t="s">
        <v>1248</v>
      </c>
      <c r="I218" s="294"/>
      <c r="J218" s="294"/>
      <c r="K218" s="242"/>
    </row>
    <row r="219" spans="2:11" customFormat="1" ht="12.75" customHeight="1">
      <c r="B219" s="243"/>
      <c r="C219" s="244"/>
      <c r="D219" s="244"/>
      <c r="E219" s="244"/>
      <c r="F219" s="244"/>
      <c r="G219" s="244"/>
      <c r="H219" s="244"/>
      <c r="I219" s="244"/>
      <c r="J219" s="244"/>
      <c r="K219" s="24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55118110236227" right="0.59055118110236227" top="0.59055118110236227" bottom="0.59055118110236227" header="0" footer="0"/>
  <pageSetup paperSize="9" scale="73" fitToHeight="0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01-81-01.1 - Oprava TV...</vt:lpstr>
      <vt:lpstr>SO 01-81-01.2 - Oprava TV...</vt:lpstr>
      <vt:lpstr>SO 01-87-01 - Ukolejnění ...</vt:lpstr>
      <vt:lpstr>VON - VRNY</vt:lpstr>
      <vt:lpstr>Pokyny pro vyplnění</vt:lpstr>
      <vt:lpstr>'Rekapitulace stavby'!Názvy_tisku</vt:lpstr>
      <vt:lpstr>'SO 01-81-01.1 - Oprava TV...'!Názvy_tisku</vt:lpstr>
      <vt:lpstr>'SO 01-81-01.2 - Oprava TV...'!Názvy_tisku</vt:lpstr>
      <vt:lpstr>'SO 01-87-01 - Ukolejnění ...'!Názvy_tisku</vt:lpstr>
      <vt:lpstr>'VON - VRNY'!Názvy_tisku</vt:lpstr>
      <vt:lpstr>'Pokyny pro vyplnění'!Oblast_tisku</vt:lpstr>
      <vt:lpstr>'Rekapitulace stavby'!Oblast_tisku</vt:lpstr>
      <vt:lpstr>'SO 01-81-01.1 - Oprava TV...'!Oblast_tisku</vt:lpstr>
      <vt:lpstr>'SO 01-81-01.2 - Oprava TV...'!Oblast_tisku</vt:lpstr>
      <vt:lpstr>'SO 01-87-01 - Ukolejnění ...'!Oblast_tisku</vt:lpstr>
      <vt:lpstr>'VON - VRNY'!Oblast_tisku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Žižkovský Pavel</dc:creator>
  <cp:lastModifiedBy>Uhlík Dominik, Bc.</cp:lastModifiedBy>
  <cp:lastPrinted>2025-12-17T08:43:43Z</cp:lastPrinted>
  <dcterms:created xsi:type="dcterms:W3CDTF">2025-11-20T10:42:20Z</dcterms:created>
  <dcterms:modified xsi:type="dcterms:W3CDTF">2025-12-17T08:43:47Z</dcterms:modified>
</cp:coreProperties>
</file>